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\"/>
    </mc:Choice>
  </mc:AlternateContent>
  <bookViews>
    <workbookView xWindow="0" yWindow="0" windowWidth="28800" windowHeight="12530" firstSheet="1" activeTab="3"/>
  </bookViews>
  <sheets>
    <sheet name="ab实验效果明细_过滤条件" sheetId="1" r:id="rId1"/>
    <sheet name="Sheet1" sheetId="3" r:id="rId2"/>
    <sheet name="ab实验效果明细" sheetId="2" r:id="rId3"/>
    <sheet name="实验和对照样本不均衡" sheetId="4" r:id="rId4"/>
    <sheet name="Sheet2" sheetId="5" r:id="rId5"/>
  </sheets>
  <calcPr calcId="162913"/>
  <pivotCaches>
    <pivotCache cacheId="1" r:id="rId6"/>
  </pivotCaches>
</workbook>
</file>

<file path=xl/calcChain.xml><?xml version="1.0" encoding="utf-8"?>
<calcChain xmlns="http://schemas.openxmlformats.org/spreadsheetml/2006/main">
  <c r="K10" i="4" l="1"/>
  <c r="L10" i="4" s="1"/>
  <c r="K9" i="4"/>
  <c r="H10" i="4"/>
  <c r="I21" i="4"/>
  <c r="G21" i="4"/>
  <c r="E21" i="4"/>
  <c r="U17" i="4"/>
  <c r="T17" i="4"/>
  <c r="S17" i="4"/>
  <c r="M17" i="4"/>
  <c r="U16" i="4"/>
  <c r="T16" i="4"/>
  <c r="S16" i="4"/>
  <c r="E10" i="4"/>
  <c r="J10" i="4"/>
  <c r="G10" i="4"/>
  <c r="C10" i="4"/>
  <c r="E9" i="4"/>
  <c r="J9" i="4"/>
  <c r="G9" i="4"/>
  <c r="C9" i="4"/>
  <c r="F10" i="4" l="1"/>
  <c r="H9" i="4"/>
  <c r="D10" i="4"/>
  <c r="H21" i="4"/>
  <c r="F21" i="4"/>
  <c r="I10" i="4" l="1"/>
</calcChain>
</file>

<file path=xl/sharedStrings.xml><?xml version="1.0" encoding="utf-8"?>
<sst xmlns="http://schemas.openxmlformats.org/spreadsheetml/2006/main" count="238" uniqueCount="111">
  <si>
    <t>且</t>
  </si>
  <si>
    <t>日期区间 2024/2/11-2024/2/28</t>
  </si>
  <si>
    <t>日期区间-领取核销 2024/2/16-2024/2/22</t>
  </si>
  <si>
    <t xml:space="preserve">周期内核销-场景ID 属于 58569; 58918; 58919; 58920; 58921; 60918; 61299; 65778; </t>
  </si>
  <si>
    <t xml:space="preserve">场景id 属于 65778; </t>
  </si>
  <si>
    <t>周期内核销-日期区间 2024/2/20-2024/2/25</t>
  </si>
  <si>
    <t>场景id</t>
  </si>
  <si>
    <t>(全部)</t>
  </si>
  <si>
    <t>日期</t>
  </si>
  <si>
    <t>场景名字</t>
  </si>
  <si>
    <t>求和项:圈选用户数</t>
  </si>
  <si>
    <t>求和项:圈选且进站用户数（真实分流节点）</t>
  </si>
  <si>
    <t>求和项:14天内下单UV</t>
  </si>
  <si>
    <t>求和项:7天内红包补贴金额</t>
  </si>
  <si>
    <t>求和项:14天内订单数</t>
  </si>
  <si>
    <t>求和项:14天内促后营收</t>
  </si>
  <si>
    <t>求和项:14天内航段数</t>
  </si>
  <si>
    <t>求和项:14天内红包补贴金额</t>
  </si>
  <si>
    <t>2024-02-11</t>
  </si>
  <si>
    <t>对照组</t>
  </si>
  <si>
    <t>实验组</t>
  </si>
  <si>
    <t>总计</t>
  </si>
  <si>
    <t>圈选用户数</t>
  </si>
  <si>
    <t>圈选且进站用户数（真实分流节点）</t>
  </si>
  <si>
    <t>7天转化率</t>
  </si>
  <si>
    <t>7天人均促前营收</t>
  </si>
  <si>
    <t>7天人均促后营收</t>
  </si>
  <si>
    <t>7天人均红包补贴</t>
  </si>
  <si>
    <t>7天人均红包和里程补贴</t>
  </si>
  <si>
    <t>7天内人均订单数</t>
  </si>
  <si>
    <t>7天内人均航段数</t>
  </si>
  <si>
    <t>当天下单UV</t>
  </si>
  <si>
    <t>当天订单数</t>
  </si>
  <si>
    <t>当天航段数</t>
  </si>
  <si>
    <t>当天促前营收</t>
  </si>
  <si>
    <t>当天促后营收</t>
  </si>
  <si>
    <t>当天红包补贴金额</t>
  </si>
  <si>
    <t>当天里程补贴金额</t>
  </si>
  <si>
    <t>3天内下单UV</t>
  </si>
  <si>
    <t>3天内订单数</t>
  </si>
  <si>
    <t>3天内航段数</t>
  </si>
  <si>
    <t>3天内促前营收</t>
  </si>
  <si>
    <t>3天内促后营收</t>
  </si>
  <si>
    <t>3天内红包补贴</t>
  </si>
  <si>
    <t>3天内里程补贴</t>
  </si>
  <si>
    <t>7天内下单UV</t>
  </si>
  <si>
    <t>7天内订单数</t>
  </si>
  <si>
    <t>7天内航段数</t>
  </si>
  <si>
    <t>7天内促前营收</t>
  </si>
  <si>
    <t>7天内促后营收</t>
  </si>
  <si>
    <t>7天内红包补贴金额</t>
  </si>
  <si>
    <t>7天内里程补贴金额</t>
  </si>
  <si>
    <t>14天内下单UV</t>
  </si>
  <si>
    <t>14天内订单数</t>
  </si>
  <si>
    <t>14天内航段数</t>
  </si>
  <si>
    <t>14天内促前营收</t>
  </si>
  <si>
    <t>14天内促后营收</t>
  </si>
  <si>
    <t>14天内红包补贴金额</t>
  </si>
  <si>
    <t>14天内里程补贴金额</t>
  </si>
  <si>
    <t>30天内下单UV</t>
  </si>
  <si>
    <t>30天内订单数</t>
  </si>
  <si>
    <t>30天内航段数</t>
  </si>
  <si>
    <t>30天内促前营收</t>
  </si>
  <si>
    <t>30天内促后营收</t>
  </si>
  <si>
    <t>30天内红包补贴金额</t>
  </si>
  <si>
    <t>30天内里程补贴金额</t>
  </si>
  <si>
    <t>2024-02-24</t>
  </si>
  <si>
    <t>65778</t>
  </si>
  <si>
    <t>2024-02-17</t>
  </si>
  <si>
    <t>2024-02-23</t>
  </si>
  <si>
    <t>2024-02-13</t>
  </si>
  <si>
    <t>2024-02-27</t>
  </si>
  <si>
    <t>2024-02-22</t>
  </si>
  <si>
    <t>2024-02-16</t>
  </si>
  <si>
    <t>2024-02-20</t>
  </si>
  <si>
    <t>2024-02-18</t>
  </si>
  <si>
    <t>2024-02-15</t>
  </si>
  <si>
    <t>2024-02-28</t>
  </si>
  <si>
    <t>2024-02-21</t>
  </si>
  <si>
    <t>2024-02-25</t>
  </si>
  <si>
    <t>2024-02-19</t>
  </si>
  <si>
    <t>2024-02-26</t>
  </si>
  <si>
    <t>2024-02-12</t>
  </si>
  <si>
    <t>2024-02-14</t>
  </si>
  <si>
    <t>转化率</t>
  </si>
  <si>
    <t>增量转化率</t>
  </si>
  <si>
    <t>增量航段</t>
  </si>
  <si>
    <t>增量航段单均成本</t>
  </si>
  <si>
    <t>增量促后营收收</t>
  </si>
  <si>
    <t>均航段营收</t>
  </si>
  <si>
    <t>增量ROI</t>
  </si>
  <si>
    <t>人均补贴</t>
  </si>
  <si>
    <t>人均航段</t>
  </si>
  <si>
    <t>人均订单数</t>
  </si>
  <si>
    <t>总订单/下单UV</t>
  </si>
  <si>
    <t>总行段/下单UV</t>
  </si>
  <si>
    <t>实验组别</t>
    <phoneticPr fontId="7" type="noConversion"/>
  </si>
  <si>
    <t>圈选用户数</t>
    <phoneticPr fontId="7" type="noConversion"/>
  </si>
  <si>
    <t>圈选且进站用户数（真实分流节点）</t>
    <phoneticPr fontId="7" type="noConversion"/>
  </si>
  <si>
    <t>14天内下单UV</t>
    <phoneticPr fontId="7" type="noConversion"/>
  </si>
  <si>
    <t>14天内订单数</t>
    <phoneticPr fontId="7" type="noConversion"/>
  </si>
  <si>
    <t>14天内促后营收</t>
    <phoneticPr fontId="7" type="noConversion"/>
  </si>
  <si>
    <t>14天内航段数</t>
    <phoneticPr fontId="7" type="noConversion"/>
  </si>
  <si>
    <t>7天内红包补贴金额</t>
    <phoneticPr fontId="7" type="noConversion"/>
  </si>
  <si>
    <t>原始数据</t>
    <phoneticPr fontId="7" type="noConversion"/>
  </si>
  <si>
    <t>辅助指标（重新计算对照组14天内航段数，目的是样本量相同）</t>
    <phoneticPr fontId="7" type="noConversion"/>
  </si>
  <si>
    <t>人均促前营收</t>
    <phoneticPr fontId="7" type="noConversion"/>
  </si>
  <si>
    <t>实验组别</t>
    <phoneticPr fontId="7" type="noConversion"/>
  </si>
  <si>
    <t>对照组</t>
    <phoneticPr fontId="7" type="noConversion"/>
  </si>
  <si>
    <t>实验组</t>
    <phoneticPr fontId="7" type="noConversion"/>
  </si>
  <si>
    <t>增量ROI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</si>
</sst>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8" formatCode="#,##0.00_ "/>
    <numFmt numFmtId="180" formatCode="_ * #,##0_ ;_ * \-#,##0_ ;_ * &quot;-&quot;??_ ;_ @_ "/>
    <numFmt numFmtId="181" formatCode="_ * #,##0.000_ ;_ * \-#,##0.000_ ;_ * &quot;-&quot;??_ ;_ @_ "/>
  </numFmts>
  <fonts count="11">
    <font>
      <sz val="11"/>
      <color indexed="8"/>
      <name val="宋体"/>
      <charset val="1"/>
      <scheme val="minor"/>
    </font>
    <font>
      <sz val="11"/>
      <color rgb="FFFF0000"/>
      <name val="宋体"/>
      <family val="3"/>
      <charset val="134"/>
      <scheme val="minor"/>
    </font>
    <font>
      <b/>
      <sz val="9"/>
      <color rgb="FFFFFFFF"/>
      <name val="SimSun"/>
      <charset val="134"/>
    </font>
    <font>
      <sz val="9"/>
      <color rgb="FF1A1A1A"/>
      <name val="SimSun"/>
      <charset val="134"/>
    </font>
    <font>
      <sz val="9"/>
      <name val="SimSun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4B1C2"/>
        <bgColor rgb="FF04B1C2"/>
      </patternFill>
    </fill>
    <fill>
      <patternFill patternType="solid">
        <fgColor rgb="FFCCEFF2"/>
        <bgColor rgb="FFCCEFF2"/>
      </patternFill>
    </fill>
    <fill>
      <patternFill patternType="solid">
        <fgColor rgb="FFF2FBFB"/>
        <bgColor rgb="FFF2FBFB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AEAEA"/>
      </left>
      <right style="thin">
        <color rgb="FFEAEAEA"/>
      </right>
      <top style="thin">
        <color rgb="FFEAEAEA"/>
      </top>
      <bottom style="thin">
        <color rgb="FFEAEAEA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5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8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8" fontId="0" fillId="0" borderId="0" xfId="2" applyNumberFormat="1" applyFo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8" fontId="1" fillId="3" borderId="1" xfId="0" applyNumberFormat="1" applyFont="1" applyFill="1" applyBorder="1" applyAlignment="1">
      <alignment horizontal="center" vertical="center" wrapText="1"/>
    </xf>
    <xf numFmtId="178" fontId="1" fillId="2" borderId="0" xfId="0" applyNumberFormat="1" applyFont="1" applyFill="1" applyAlignment="1">
      <alignment horizontal="center" vertical="center" wrapText="1"/>
    </xf>
    <xf numFmtId="10" fontId="0" fillId="0" borderId="1" xfId="2" applyNumberFormat="1" applyFont="1" applyBorder="1" applyAlignment="1">
      <alignment horizontal="center" vertical="center" wrapText="1"/>
    </xf>
    <xf numFmtId="178" fontId="0" fillId="0" borderId="1" xfId="2" applyNumberFormat="1" applyFont="1" applyBorder="1" applyAlignment="1">
      <alignment horizontal="center" vertical="center" wrapText="1"/>
    </xf>
    <xf numFmtId="178" fontId="0" fillId="0" borderId="0" xfId="2" applyNumberFormat="1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2" fillId="4" borderId="2" xfId="0" applyFont="1" applyFill="1" applyBorder="1">
      <alignment vertical="center"/>
    </xf>
    <xf numFmtId="0" fontId="3" fillId="5" borderId="2" xfId="0" applyFont="1" applyFill="1" applyBorder="1">
      <alignment vertical="center"/>
    </xf>
    <xf numFmtId="3" fontId="3" fillId="5" borderId="2" xfId="0" applyNumberFormat="1" applyFont="1" applyFill="1" applyBorder="1">
      <alignment vertical="center"/>
    </xf>
    <xf numFmtId="10" fontId="3" fillId="5" borderId="2" xfId="0" applyNumberFormat="1" applyFont="1" applyFill="1" applyBorder="1">
      <alignment vertical="center"/>
    </xf>
    <xf numFmtId="4" fontId="3" fillId="5" borderId="2" xfId="0" applyNumberFormat="1" applyFont="1" applyFill="1" applyBorder="1">
      <alignment vertical="center"/>
    </xf>
    <xf numFmtId="0" fontId="3" fillId="6" borderId="2" xfId="0" applyFont="1" applyFill="1" applyBorder="1">
      <alignment vertical="center"/>
    </xf>
    <xf numFmtId="3" fontId="3" fillId="6" borderId="2" xfId="0" applyNumberFormat="1" applyFont="1" applyFill="1" applyBorder="1">
      <alignment vertical="center"/>
    </xf>
    <xf numFmtId="10" fontId="3" fillId="6" borderId="2" xfId="0" applyNumberFormat="1" applyFont="1" applyFill="1" applyBorder="1">
      <alignment vertical="center"/>
    </xf>
    <xf numFmtId="4" fontId="3" fillId="6" borderId="2" xfId="0" applyNumberFormat="1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pivotButton="1" applyFont="1">
      <alignment vertical="center"/>
    </xf>
    <xf numFmtId="0" fontId="0" fillId="0" borderId="0" xfId="0" applyNumberFormat="1" applyFont="1">
      <alignment vertical="center"/>
    </xf>
    <xf numFmtId="0" fontId="6" fillId="0" borderId="0" xfId="0" applyFont="1" applyFill="1">
      <alignment vertical="center"/>
    </xf>
    <xf numFmtId="0" fontId="0" fillId="0" borderId="0" xfId="0" applyFont="1" applyFill="1">
      <alignment vertical="center"/>
    </xf>
    <xf numFmtId="178" fontId="0" fillId="0" borderId="0" xfId="0" applyNumberFormat="1" applyFont="1" applyFill="1">
      <alignment vertical="center"/>
    </xf>
    <xf numFmtId="10" fontId="0" fillId="0" borderId="0" xfId="2" applyNumberFormat="1" applyFont="1" applyFill="1">
      <alignment vertical="center"/>
    </xf>
    <xf numFmtId="0" fontId="8" fillId="9" borderId="3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8" fontId="8" fillId="0" borderId="0" xfId="0" applyNumberFormat="1" applyFont="1">
      <alignment vertical="center"/>
    </xf>
    <xf numFmtId="0" fontId="9" fillId="8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80" fontId="9" fillId="0" borderId="1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8" fontId="9" fillId="3" borderId="1" xfId="0" applyNumberFormat="1" applyFont="1" applyFill="1" applyBorder="1" applyAlignment="1">
      <alignment horizontal="center" vertical="center" wrapText="1"/>
    </xf>
    <xf numFmtId="178" fontId="9" fillId="7" borderId="1" xfId="0" applyNumberFormat="1" applyFont="1" applyFill="1" applyBorder="1" applyAlignment="1">
      <alignment horizontal="center" vertical="center" wrapText="1"/>
    </xf>
    <xf numFmtId="178" fontId="9" fillId="11" borderId="1" xfId="0" applyNumberFormat="1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10" fontId="8" fillId="0" borderId="1" xfId="2" applyNumberFormat="1" applyFont="1" applyBorder="1" applyAlignment="1">
      <alignment horizontal="center" vertical="center" wrapText="1"/>
    </xf>
    <xf numFmtId="181" fontId="8" fillId="0" borderId="1" xfId="1" applyNumberFormat="1" applyFont="1" applyBorder="1" applyAlignment="1">
      <alignment horizontal="center" vertical="center" wrapText="1"/>
    </xf>
    <xf numFmtId="178" fontId="8" fillId="0" borderId="1" xfId="2" applyNumberFormat="1" applyFont="1" applyBorder="1" applyAlignment="1">
      <alignment horizontal="center" vertical="center" wrapText="1"/>
    </xf>
    <xf numFmtId="180" fontId="10" fillId="0" borderId="1" xfId="0" applyNumberFormat="1" applyFont="1" applyBorder="1" applyAlignment="1">
      <alignment horizontal="center" vertical="center" wrapText="1"/>
    </xf>
    <xf numFmtId="43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80" fontId="8" fillId="0" borderId="1" xfId="0" applyNumberFormat="1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3" borderId="1" xfId="0" applyFont="1" applyFill="1" applyBorder="1">
      <alignment vertical="center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ingqian.jin" refreshedDate="45352.650694444397" createdVersion="5" refreshedVersion="5" minRefreshableVersion="3" recordCount="37">
  <cacheSource type="worksheet">
    <worksheetSource ref="A1:AU1048576" sheet="ab实验效果明细"/>
  </cacheSource>
  <cacheFields count="47">
    <cacheField name="日期" numFmtId="0">
      <sharedItems containsBlank="1" count="19">
        <s v="2024-02-24"/>
        <s v="2024-02-17"/>
        <s v="2024-02-23"/>
        <s v="2024-02-13"/>
        <s v="2024-02-27"/>
        <s v="2024-02-22"/>
        <s v="2024-02-16"/>
        <s v="2024-02-20"/>
        <s v="2024-02-18"/>
        <s v="2024-02-15"/>
        <s v="2024-02-28"/>
        <s v="2024-02-21"/>
        <s v="2024-02-25"/>
        <s v="2024-02-19"/>
        <s v="2024-02-26"/>
        <s v="2024-02-12"/>
        <s v="2024-02-11"/>
        <s v="2024-02-14"/>
        <m/>
      </sharedItems>
    </cacheField>
    <cacheField name="场景id" numFmtId="0">
      <sharedItems containsBlank="1" count="2">
        <s v="65778"/>
        <m/>
      </sharedItems>
    </cacheField>
    <cacheField name="场景名字" numFmtId="0">
      <sharedItems containsBlank="1" count="3">
        <s v="实验组"/>
        <s v="对照组"/>
        <m/>
      </sharedItems>
    </cacheField>
    <cacheField name="圈选用户数" numFmtId="0">
      <sharedItems containsString="0" containsBlank="1" containsNumber="1" containsInteger="1" minValue="363412" maxValue="1724143" count="37">
        <n v="1654684"/>
        <n v="1724143"/>
        <n v="1579084"/>
        <n v="1489604"/>
        <n v="412883"/>
        <n v="1456346"/>
        <n v="380740"/>
        <n v="1710755"/>
        <n v="430601"/>
        <n v="396707"/>
        <n v="404621"/>
        <n v="411201"/>
        <n v="363412"/>
        <n v="1480737"/>
        <n v="381332"/>
        <n v="1623116"/>
        <n v="1695796"/>
        <n v="372098"/>
        <n v="370416"/>
        <n v="1527492"/>
        <n v="1659711"/>
        <n v="1587109"/>
        <n v="414340"/>
        <n v="374681"/>
        <n v="393814"/>
        <n v="1524807"/>
        <n v="1526430"/>
        <n v="1647133"/>
        <n v="379976"/>
        <n v="1545057"/>
        <n v="386347"/>
        <n v="388255"/>
        <n v="1496888"/>
        <n v="1557750"/>
        <n v="423992"/>
        <n v="427809"/>
        <m/>
      </sharedItems>
    </cacheField>
    <cacheField name="圈选且进站用户数（真实分流节点）" numFmtId="0">
      <sharedItems containsString="0" containsBlank="1" containsNumber="1" containsInteger="1" minValue="44637" maxValue="259403" count="37">
        <n v="178663"/>
        <n v="255471"/>
        <n v="197240"/>
        <n v="225406"/>
        <n v="44689"/>
        <n v="181600"/>
        <n v="52739"/>
        <n v="259403"/>
        <n v="63697"/>
        <n v="55911"/>
        <n v="60581"/>
        <n v="62406"/>
        <n v="44996"/>
        <n v="180102"/>
        <n v="55144"/>
        <n v="243601"/>
        <n v="180119"/>
        <n v="56433"/>
        <n v="44637"/>
        <n v="222097"/>
        <n v="230908"/>
        <n v="224927"/>
        <n v="57741"/>
        <n v="45410"/>
        <n v="49158"/>
        <n v="220317"/>
        <n v="212520"/>
        <n v="249585"/>
        <n v="54837"/>
        <n v="219494"/>
        <n v="54569"/>
        <n v="56715"/>
        <n v="182331"/>
        <n v="228723"/>
        <n v="45318"/>
        <n v="64900"/>
        <m/>
      </sharedItems>
    </cacheField>
    <cacheField name="7天转化率" numFmtId="0">
      <sharedItems containsString="0" containsBlank="1" containsNumber="1" minValue="5.6320989313798003E-2" maxValue="0.210361103264782" count="37">
        <n v="0.12632721940189101"/>
        <n v="0.173808377467501"/>
        <n v="0.13955587102007699"/>
        <n v="0.206090343646576"/>
        <n v="0.125355232831346"/>
        <n v="8.5803964757709295E-2"/>
        <n v="0.14535732569825"/>
        <n v="0.177372659529766"/>
        <n v="0.17145234469441301"/>
        <n v="0.16433260002503999"/>
        <n v="0.17190208151070499"/>
        <n v="0.18977341922251101"/>
        <n v="8.68299404391501E-2"/>
        <n v="5.82059055424149E-2"/>
        <n v="0.15093210503409299"/>
        <n v="0.171411447407851"/>
        <n v="0.112497848644507"/>
        <n v="0.20351567345347599"/>
        <n v="5.6320989313798003E-2"/>
        <n v="0.15241088353287099"/>
        <n v="0.16895040449009999"/>
        <n v="0.163110698137618"/>
        <n v="0.170294937739215"/>
        <n v="0.102422373926448"/>
        <n v="0.13653932218560599"/>
        <n v="0.20731945333315199"/>
        <n v="0.147270845096932"/>
        <n v="0.189831119658633"/>
        <n v="0.205919361015373"/>
        <n v="0.210361103264782"/>
        <n v="0.20628928512525399"/>
        <n v="0.199136031032355"/>
        <n v="0.102621057307863"/>
        <n v="0.20115598343848201"/>
        <n v="0.11313385409771"/>
        <n v="0.17924499229584001"/>
        <m/>
      </sharedItems>
    </cacheField>
    <cacheField name="7天人均促前营收" numFmtId="0">
      <sharedItems containsString="0" containsBlank="1" containsNumber="1" minValue="2.1771996325918002" maxValue="7.9404706278987103" count="37">
        <n v="5.1893366281770703"/>
        <n v="6.6247375240242503"/>
        <n v="5.6276219326708601"/>
        <n v="7.8664010274793004"/>
        <n v="5.14283179305869"/>
        <n v="3.46148199339207"/>
        <n v="5.7459386791558398"/>
        <n v="6.7941064289927304"/>
        <n v="6.5163203918551904"/>
        <n v="6.4329918978376401"/>
        <n v="6.44531255674221"/>
        <n v="7.08405922507451"/>
        <n v="3.4927989154591499"/>
        <n v="2.31480860845521"/>
        <n v="6.1108178586972297"/>
        <n v="6.6201027089379796"/>
        <n v="4.5338380181990798"/>
        <n v="7.7075404461928301"/>
        <n v="2.1771996325918002"/>
        <n v="6.0148384714786802"/>
        <n v="6.6439241169643299"/>
        <n v="6.4153576938295496"/>
        <n v="6.62892831783308"/>
        <n v="4.1578936357630498"/>
        <n v="5.4343331705927804"/>
        <n v="7.9148505108548104"/>
        <n v="5.9057377658573298"/>
        <n v="7.2282945689845102"/>
        <n v="7.7555190838302597"/>
        <n v="7.9404706278987103"/>
        <n v="7.6557028715937596"/>
        <n v="7.5075493255752397"/>
        <n v="4.0795380379639203"/>
        <n v="7.7088369774793097"/>
        <n v="4.6310907365726601"/>
        <n v="6.8459365177195703"/>
        <m/>
      </sharedItems>
    </cacheField>
    <cacheField name="7天人均促后营收" numFmtId="0">
      <sharedItems containsString="0" containsBlank="1" containsNumber="1" minValue="1.1549311109617599" maxValue="3.9685686671407998" count="37">
        <n v="2.8717163038793698"/>
        <n v="3.2286495140348599"/>
        <n v="2.98206322247009"/>
        <n v="3.4837625883960501"/>
        <n v="2.85399113875898"/>
        <n v="1.8615150330396499"/>
        <n v="3.01522706156734"/>
        <n v="3.3023079532619102"/>
        <n v="3.4814050897216502"/>
        <n v="3.4586040314070599"/>
        <n v="3.3094943959327199"/>
        <n v="3.6699163541967099"/>
        <n v="1.9681522802026801"/>
        <n v="1.20678648765699"/>
        <n v="3.3036040185695601"/>
        <n v="3.2772223430938299"/>
        <n v="2.4695749476734798"/>
        <n v="3.9411980578739398"/>
        <n v="1.1549311109617599"/>
        <n v="3.0323578436448901"/>
        <n v="3.3676106068217599"/>
        <n v="3.2962701676543902"/>
        <n v="3.5814750350704001"/>
        <n v="2.3652928870292902"/>
        <n v="2.94442308474714"/>
        <n v="3.4939252077688101"/>
        <n v="3.01737431771127"/>
        <n v="3.44784301941222"/>
        <n v="3.9685686671407998"/>
        <n v="3.4585440148705699"/>
        <n v="3.8667567666623901"/>
        <n v="3.8800610067883299"/>
        <n v="2.1943183002341899"/>
        <n v="3.48714960891559"/>
        <n v="2.5774917251423299"/>
        <n v="3.6441645608628699"/>
        <m/>
      </sharedItems>
    </cacheField>
    <cacheField name="7天人均红包补贴" numFmtId="0">
      <sharedItems containsString="0" containsBlank="1" containsNumber="1" minValue="0.55409189685686799" maxValue="2.8427337421524101" count="37">
        <n v="1.3576565936987499"/>
        <n v="2.0703406648895601"/>
        <n v="1.55918677752991"/>
        <n v="2.7719492826277898"/>
        <n v="1.27563830025286"/>
        <n v="0.93407488986784104"/>
        <n v="1.5805760442936001"/>
        <n v="2.14578474420111"/>
        <n v="1.77554672904532"/>
        <n v="1.7386918495465999"/>
        <n v="1.8538815800333399"/>
        <n v="2.0118418100823598"/>
        <n v="0.85692061516579299"/>
        <n v="0.64117555607377996"/>
        <n v="1.6250725373567401"/>
        <n v="2.01816495006178"/>
        <n v="1.21434718158551"/>
        <n v="2.2275973278046499"/>
        <n v="0.55409189685686799"/>
        <n v="1.8254141208571"/>
        <n v="1.9736128674623701"/>
        <n v="1.9077033882104"/>
        <n v="1.7666995722277099"/>
        <n v="0.97612860603391305"/>
        <n v="1.3858375035599499"/>
        <n v="2.7839930645388198"/>
        <n v="1.74734142668925"/>
        <n v="2.3290662499749599"/>
        <n v="2.2344402501960401"/>
        <n v="2.8427337421524101"/>
        <n v="2.2164415693892101"/>
        <n v="2.1133033588997598"/>
        <n v="1.1097838546379899"/>
        <n v="2.6692680666133302"/>
        <n v="1.14466657840152"/>
        <n v="1.88696456086287"/>
        <m/>
      </sharedItems>
    </cacheField>
    <cacheField name="7天人均红包和里程补贴" numFmtId="0">
      <sharedItems containsString="0" containsBlank="1" containsNumber="1" minValue="0.58458229719739196" maxValue="2.9930840934148502" count="37">
        <n v="1.4478319517751299"/>
        <n v="2.19942772369467"/>
        <n v="1.65772662745893"/>
        <n v="2.9262308900384202"/>
        <n v="1.37185884669606"/>
        <n v="0.99327643171806201"/>
        <n v="1.6710214452302901"/>
        <n v="2.2808217329791902"/>
        <n v="1.89853525283765"/>
        <n v="1.86546475648799"/>
        <n v="1.98976576814513"/>
        <n v="2.1713296798384798"/>
        <n v="0.91694817317094901"/>
        <n v="0.68180808652874503"/>
        <n v="1.7325729000435199"/>
        <n v="2.1464854413569698"/>
        <n v="1.29417218616581"/>
        <n v="2.3971435153190499"/>
        <n v="0.58458229719739196"/>
        <n v="1.93907616942147"/>
        <n v="2.1005811838481101"/>
        <n v="2.0275022562876002"/>
        <n v="1.89291837688991"/>
        <n v="1.0483593922043599"/>
        <n v="1.4836852597746"/>
        <n v="2.9345670102624899"/>
        <n v="1.8559241483154501"/>
        <n v="2.47379449886812"/>
        <n v="2.3947152470047599"/>
        <n v="2.9930840934148502"/>
        <n v="2.3687808096171801"/>
        <n v="2.2747244996914402"/>
        <n v="1.1795964482178001"/>
        <n v="2.8230261058135802"/>
        <n v="1.23674919458052"/>
        <n v="2.0232357473035401"/>
        <m/>
      </sharedItems>
    </cacheField>
    <cacheField name="7天内人均订单数" numFmtId="0">
      <sharedItems containsString="0" containsBlank="1" containsNumber="1" minValue="6.5304567959316301E-2" maxValue="0.24268544926057201" count="37">
        <n v="0.150378086117439"/>
        <n v="0.20423844585099701"/>
        <n v="0.16720746298925199"/>
        <n v="0.23873366281288"/>
        <n v="0.149969791223791"/>
        <n v="0.101299559471366"/>
        <n v="0.17527825707730499"/>
        <n v="0.206948261970756"/>
        <n v="0.201485156286795"/>
        <n v="0.19507789164922801"/>
        <n v="0.203116488668064"/>
        <n v="0.22130884850815599"/>
        <n v="0.10269801760156499"/>
        <n v="6.8094746310424101E-2"/>
        <n v="0.182032496735819"/>
        <n v="0.20302461812554101"/>
        <n v="0.133400696206397"/>
        <n v="0.236616873106161"/>
        <n v="6.5304567959316301E-2"/>
        <n v="0.18312268963560999"/>
        <n v="0.200473781765898"/>
        <n v="0.19469427858816399"/>
        <n v="0.200308273150794"/>
        <n v="0.122836379652059"/>
        <n v="0.16507994629561801"/>
        <n v="0.239740918767049"/>
        <n v="0.17777620929794799"/>
        <n v="0.22161588236472499"/>
        <n v="0.23715739373051001"/>
        <n v="0.24268544926057201"/>
        <n v="0.23804724294013099"/>
        <n v="0.23142025919069001"/>
        <n v="0.12229406957675901"/>
        <n v="0.233863669154392"/>
        <n v="0.13533253894699701"/>
        <n v="0.209784283513097"/>
        <m/>
      </sharedItems>
    </cacheField>
    <cacheField name="7天内人均航段数" numFmtId="0">
      <sharedItems containsString="0" containsBlank="1" containsNumber="1" minValue="8.1165848959383502E-2" maxValue="0.30119274330961199" count="37">
        <n v="0.18870163380218599"/>
        <n v="0.25439286650930998"/>
        <n v="0.21089028594605599"/>
        <n v="0.29615005811735301"/>
        <n v="0.18953209962183101"/>
        <n v="0.128342511013216"/>
        <n v="0.221505906444946"/>
        <n v="0.25742570440588602"/>
        <n v="0.25189569367474102"/>
        <n v="0.24454937311083699"/>
        <n v="0.25235634935045598"/>
        <n v="0.27524596993878803"/>
        <n v="0.13078940350253401"/>
        <n v="8.5407158165928199E-2"/>
        <n v="0.229381256347019"/>
        <n v="0.25350060139326203"/>
        <n v="0.16796118121908299"/>
        <n v="0.29426045044566101"/>
        <n v="8.1165848959383502E-2"/>
        <n v="0.228764909026236"/>
        <n v="0.25157205467112398"/>
        <n v="0.24461714245066199"/>
        <n v="0.251519717358549"/>
        <n v="0.15765249944946"/>
        <n v="0.20842996053541599"/>
        <n v="0.297734627831715"/>
        <n v="0.223437794089968"/>
        <n v="0.27572971132079299"/>
        <n v="0.29354268103652598"/>
        <n v="0.30119274330961199"/>
        <n v="0.29591892832927102"/>
        <n v="0.28669664110023801"/>
        <n v="0.154740554266691"/>
        <n v="0.29045176917056897"/>
        <n v="0.17191844300278"/>
        <n v="0.26208012326656399"/>
        <m/>
      </sharedItems>
    </cacheField>
    <cacheField name="当天下单UV" numFmtId="0">
      <sharedItems containsString="0" containsBlank="1" containsNumber="1" containsInteger="1" minValue="2477" maxValue="17837" count="37">
        <n v="10108"/>
        <n v="16601"/>
        <n v="11907"/>
        <n v="16732"/>
        <n v="2523"/>
        <n v="10862"/>
        <n v="3062"/>
        <n v="17246"/>
        <n v="3935"/>
        <n v="3707"/>
        <n v="4074"/>
        <n v="4373"/>
        <n v="2759"/>
        <n v="10483"/>
        <n v="3334"/>
        <n v="16126"/>
        <n v="9765"/>
        <n v="4120"/>
        <n v="2514"/>
        <n v="13558"/>
        <n v="15111"/>
        <n v="14730"/>
        <n v="3858"/>
        <n v="2667"/>
        <n v="2906"/>
        <n v="15902"/>
        <n v="12557"/>
        <n v="17837"/>
        <n v="3870"/>
        <n v="15793"/>
        <n v="3844"/>
        <n v="4041"/>
        <n v="10767"/>
        <n v="16835"/>
        <n v="2477"/>
        <n v="4421"/>
        <m/>
      </sharedItems>
    </cacheField>
    <cacheField name="当天订单数" numFmtId="0">
      <sharedItems containsString="0" containsBlank="1" containsNumber="1" containsInteger="1" minValue="2784" maxValue="19883" count="37">
        <n v="11320"/>
        <n v="18338"/>
        <n v="13364"/>
        <n v="18524"/>
        <n v="2848"/>
        <n v="12502"/>
        <n v="3431"/>
        <n v="19034"/>
        <n v="4390"/>
        <n v="4136"/>
        <n v="4557"/>
        <n v="4859"/>
        <n v="3201"/>
        <n v="12264"/>
        <n v="3761"/>
        <n v="17978"/>
        <n v="11104"/>
        <n v="4568"/>
        <n v="2915"/>
        <n v="15341"/>
        <n v="16878"/>
        <n v="16449"/>
        <n v="4273"/>
        <n v="3056"/>
        <n v="3282"/>
        <n v="17661"/>
        <n v="14087"/>
        <n v="19883"/>
        <n v="4298"/>
        <n v="17555"/>
        <n v="4275"/>
        <n v="4495"/>
        <n v="12329"/>
        <n v="18733"/>
        <n v="2784"/>
        <n v="4936"/>
        <m/>
      </sharedItems>
    </cacheField>
    <cacheField name="当天航段数" numFmtId="0">
      <sharedItems containsString="0" containsBlank="1" containsNumber="1" containsInteger="1" minValue="3532" maxValue="24717" count="37">
        <n v="14211"/>
        <n v="22859"/>
        <n v="17007"/>
        <n v="22963"/>
        <n v="3532"/>
        <n v="15880"/>
        <n v="4387"/>
        <n v="23509"/>
        <n v="5458"/>
        <n v="5240"/>
        <n v="5672"/>
        <n v="6008"/>
        <n v="4124"/>
        <n v="15382"/>
        <n v="4726"/>
        <n v="22563"/>
        <n v="13949"/>
        <n v="5702"/>
        <n v="3623"/>
        <n v="19133"/>
        <n v="21234"/>
        <n v="20861"/>
        <n v="5344"/>
        <n v="3955"/>
        <n v="4156"/>
        <n v="21985"/>
        <n v="17708"/>
        <n v="24717"/>
        <n v="5395"/>
        <n v="21869"/>
        <n v="5318"/>
        <n v="5565"/>
        <n v="15749"/>
        <n v="23232"/>
        <n v="3568"/>
        <n v="6170"/>
        <m/>
      </sharedItems>
    </cacheField>
    <cacheField name="当天促前营收" numFmtId="0">
      <sharedItems containsString="0" containsBlank="1" containsNumber="1" minValue="97183.66" maxValue="656435.67000000004" count="37">
        <n v="404874.53"/>
        <n v="620532.22"/>
        <n v="446802.49"/>
        <n v="630170.18999999994"/>
        <n v="101028.42"/>
        <n v="424388.27"/>
        <n v="110656.06"/>
        <n v="650223.09"/>
        <n v="146549.85"/>
        <n v="136911.15"/>
        <n v="142274.85"/>
        <n v="157782.65"/>
        <n v="111543.74"/>
        <n v="416901.66"/>
        <n v="129874.86"/>
        <n v="586822.84"/>
        <n v="379219.22"/>
        <n v="156874.17000000001"/>
        <n v="97183.66"/>
        <n v="501412.72"/>
        <n v="571631.81999999995"/>
        <n v="543096.82999999996"/>
        <n v="141348.17000000001"/>
        <n v="100980.3"/>
        <n v="106058.51"/>
        <n v="602665.82999999996"/>
        <n v="466298.27"/>
        <n v="656435.67000000004"/>
        <n v="147415.06"/>
        <n v="588260.63"/>
        <n v="140121.97"/>
        <n v="153683.51"/>
        <n v="408907.31"/>
        <n v="644601.51"/>
        <n v="97471.69"/>
        <n v="163650.63"/>
        <m/>
      </sharedItems>
    </cacheField>
    <cacheField name="当天促后营收" numFmtId="0">
      <sharedItems containsString="0" containsBlank="1" containsNumber="1" minValue="51552.66" maxValue="339592.09" count="37">
        <n v="239953.53"/>
        <n v="325350.21999999997"/>
        <n v="236184.49"/>
        <n v="287054.19"/>
        <n v="59227.42"/>
        <n v="236470.27"/>
        <n v="57358.06"/>
        <n v="339592.09"/>
        <n v="84718.85"/>
        <n v="75957.149999999994"/>
        <n v="75282.850000000006"/>
        <n v="84773.65"/>
        <n v="65191.74"/>
        <n v="217344.66"/>
        <n v="72836.86"/>
        <n v="301858.84000000003"/>
        <n v="214211.22"/>
        <n v="82136.17"/>
        <n v="51552.66"/>
        <n v="254114.72"/>
        <n v="299979.82"/>
        <n v="289739.83"/>
        <n v="78224.17"/>
        <n v="59921.3"/>
        <n v="58406.51"/>
        <n v="278831.83"/>
        <n v="234040.27"/>
        <n v="324913.67"/>
        <n v="82649.06"/>
        <n v="275196.63"/>
        <n v="73043.97"/>
        <n v="85003.51"/>
        <n v="230497.31"/>
        <n v="303650.51"/>
        <n v="56073.69"/>
        <n v="92270.63"/>
        <m/>
      </sharedItems>
    </cacheField>
    <cacheField name="当天红包补贴金额" numFmtId="0">
      <sharedItems containsString="0" containsBlank="1" containsNumber="1" containsInteger="1" minValue="22071" maxValue="214738" count="37">
        <n v="94697"/>
        <n v="174955"/>
        <n v="121218"/>
        <n v="214738"/>
        <n v="23706"/>
        <n v="109474"/>
        <n v="31268"/>
        <n v="183289"/>
        <n v="34392"/>
        <n v="34676"/>
        <n v="39148"/>
        <n v="41132"/>
        <n v="26350"/>
        <n v="115477"/>
        <n v="33045"/>
        <n v="166980"/>
        <n v="95153"/>
        <n v="42364"/>
        <n v="24733"/>
        <n v="150319"/>
        <n v="156754"/>
        <n v="151829"/>
        <n v="35303"/>
        <n v="22071"/>
        <n v="27456"/>
        <n v="199941"/>
        <n v="141967"/>
        <n v="199856"/>
        <n v="36515"/>
        <n v="196547"/>
        <n v="37536"/>
        <n v="38626"/>
        <n v="103300"/>
        <n v="212986"/>
        <n v="22391"/>
        <n v="40061"/>
        <m/>
      </sharedItems>
    </cacheField>
    <cacheField name="当天里程补贴金额" numFmtId="0">
      <sharedItems containsString="0" containsBlank="1" containsNumber="1" containsInteger="1" minValue="1361" maxValue="12127" count="37">
        <n v="6510"/>
        <n v="11064"/>
        <n v="7394"/>
        <n v="10494"/>
        <n v="1735"/>
        <n v="6761"/>
        <n v="1384"/>
        <n v="12127"/>
        <n v="2513"/>
        <n v="2688"/>
        <n v="3018"/>
        <n v="3229"/>
        <n v="1877"/>
        <n v="7318"/>
        <n v="2206"/>
        <n v="10397"/>
        <n v="6220"/>
        <n v="2798"/>
        <n v="1361"/>
        <n v="9352"/>
        <n v="10834"/>
        <n v="9449"/>
        <n v="2517"/>
        <n v="1727"/>
        <n v="1470"/>
        <n v="9364"/>
        <n v="7575"/>
        <n v="11638"/>
        <n v="2543"/>
        <n v="9085"/>
        <n v="2686"/>
        <n v="2922"/>
        <n v="6716"/>
        <n v="10664"/>
        <n v="1903"/>
        <n v="2827"/>
        <m/>
      </sharedItems>
    </cacheField>
    <cacheField name="3天内下单UV" numFmtId="0">
      <sharedItems containsString="0" containsBlank="1" containsNumber="1" containsInteger="1" minValue="2514" maxValue="32527" count="37">
        <n v="18073"/>
        <n v="30494"/>
        <n v="20336"/>
        <n v="31243"/>
        <n v="4483"/>
        <n v="15582"/>
        <n v="5333"/>
        <n v="31724"/>
        <n v="7512"/>
        <n v="6504"/>
        <n v="7373"/>
        <n v="8049"/>
        <n v="3907"/>
        <n v="10483"/>
        <n v="5809"/>
        <n v="29357"/>
        <n v="17794"/>
        <n v="7650"/>
        <n v="2514"/>
        <n v="23941"/>
        <n v="27553"/>
        <n v="26056"/>
        <n v="6984"/>
        <n v="4651"/>
        <n v="4969"/>
        <n v="29782"/>
        <n v="21851"/>
        <n v="32527"/>
        <n v="7349"/>
        <n v="29444"/>
        <n v="7186"/>
        <n v="7653"/>
        <n v="18711"/>
        <n v="31414"/>
        <n v="4508"/>
        <n v="7999"/>
        <m/>
      </sharedItems>
    </cacheField>
    <cacheField name="3天内订单数" numFmtId="0">
      <sharedItems containsString="0" containsBlank="1" containsNumber="1" containsInteger="1" minValue="2915" maxValue="36746" count="37">
        <n v="20847"/>
        <n v="34443"/>
        <n v="23388"/>
        <n v="35312"/>
        <n v="5183"/>
        <n v="18396"/>
        <n v="6124"/>
        <n v="35674"/>
        <n v="8498"/>
        <n v="7476"/>
        <n v="8396"/>
        <n v="9101"/>
        <n v="4621"/>
        <n v="12264"/>
        <n v="6723"/>
        <n v="33454"/>
        <n v="20766"/>
        <n v="8644"/>
        <n v="2915"/>
        <n v="27628"/>
        <n v="31584"/>
        <n v="29983"/>
        <n v="7941"/>
        <n v="5578"/>
        <n v="5766"/>
        <n v="33628"/>
        <n v="25116"/>
        <n v="36746"/>
        <n v="8257"/>
        <n v="33222"/>
        <n v="8095"/>
        <n v="8652"/>
        <n v="22298"/>
        <n v="35532"/>
        <n v="5317"/>
        <n v="9069"/>
        <m/>
      </sharedItems>
    </cacheField>
    <cacheField name="3天内航段数" numFmtId="0">
      <sharedItems containsString="0" containsBlank="1" containsNumber="1" containsInteger="1" minValue="3623" maxValue="45674" count="37">
        <n v="26228"/>
        <n v="43032"/>
        <n v="29588"/>
        <n v="43871"/>
        <n v="6562"/>
        <n v="23307"/>
        <n v="7727"/>
        <n v="44292"/>
        <n v="10624"/>
        <n v="9400"/>
        <n v="10467"/>
        <n v="11312"/>
        <n v="5885"/>
        <n v="15382"/>
        <n v="8448"/>
        <n v="42005"/>
        <n v="26179"/>
        <n v="10750"/>
        <n v="3623"/>
        <n v="34600"/>
        <n v="39677"/>
        <n v="37679"/>
        <n v="9989"/>
        <n v="7159"/>
        <n v="7265"/>
        <n v="41753"/>
        <n v="31633"/>
        <n v="45674"/>
        <n v="10276"/>
        <n v="41371"/>
        <n v="10140"/>
        <n v="10708"/>
        <n v="28214"/>
        <n v="44052"/>
        <n v="6781"/>
        <n v="11301"/>
        <m/>
      </sharedItems>
    </cacheField>
    <cacheField name="3天内促前营收" numFmtId="0">
      <sharedItems containsString="0" containsBlank="1" containsNumber="1" minValue="97183.66" maxValue="1208671.49" count="37">
        <n v="724485.54"/>
        <n v="1137860.99"/>
        <n v="788974.38"/>
        <n v="1180082.18"/>
        <n v="179780.28"/>
        <n v="628605.13"/>
        <n v="200094.4"/>
        <n v="1185573.94"/>
        <n v="277391.48"/>
        <n v="247371.18"/>
        <n v="263745.64"/>
        <n v="293205.52"/>
        <n v="157161.98000000001"/>
        <n v="416901.66"/>
        <n v="223797.24"/>
        <n v="1090871.6299999999"/>
        <n v="703842.62"/>
        <n v="284497.33"/>
        <n v="97183.66"/>
        <n v="902106.93"/>
        <n v="1048167.44"/>
        <n v="985655.22"/>
        <n v="266719.53000000003"/>
        <n v="188809.95"/>
        <n v="190693.39"/>
        <n v="1130361.3"/>
        <n v="839834.73"/>
        <n v="1208671.49"/>
        <n v="279608.78999999998"/>
        <n v="1106976.3"/>
        <n v="265984.59000000003"/>
        <n v="287194.7"/>
        <n v="743826.25"/>
        <n v="1192410.73"/>
        <n v="183214.77"/>
        <n v="293696.89"/>
        <m/>
      </sharedItems>
    </cacheField>
    <cacheField name="3天内促后营收" numFmtId="0">
      <sharedItems containsString="0" containsBlank="1" containsNumber="1" minValue="51552.66" maxValue="589185.93999999994" count="37">
        <n v="411577.54"/>
        <n v="571155.99"/>
        <n v="423160.38"/>
        <n v="527183.18000000005"/>
        <n v="101274.28"/>
        <n v="338051.13"/>
        <n v="104520.4"/>
        <n v="589185.93999999994"/>
        <n v="154600.48000000001"/>
        <n v="133834.18"/>
        <n v="136850.64000000001"/>
        <n v="156252.51999999999"/>
        <n v="88558.98"/>
        <n v="217344.66"/>
        <n v="119723.24"/>
        <n v="551109.63"/>
        <n v="387841.62"/>
        <n v="145477.32999999999"/>
        <n v="51552.66"/>
        <n v="444293.93"/>
        <n v="534731.43999999994"/>
        <n v="500924.22"/>
        <n v="147378.53"/>
        <n v="107407.95"/>
        <n v="104570.39"/>
        <n v="503120.3"/>
        <n v="427633.73"/>
        <n v="586703.49"/>
        <n v="148025.79"/>
        <n v="494229.3"/>
        <n v="136929.59"/>
        <n v="154679.70000000001"/>
        <n v="400092.25"/>
        <n v="548786.73"/>
        <n v="104046.77"/>
        <n v="159106.89000000001"/>
        <m/>
      </sharedItems>
    </cacheField>
    <cacheField name="3天内红包补贴" numFmtId="0">
      <sharedItems containsString="0" containsBlank="1" containsNumber="1" containsInteger="1" minValue="24733" maxValue="411104" count="37">
        <n v="182282"/>
        <n v="340674"/>
        <n v="213286"/>
        <n v="411104"/>
        <n v="43382"/>
        <n v="169628"/>
        <n v="56203"/>
        <n v="360894"/>
        <n v="70508"/>
        <n v="66929"/>
        <n v="74510"/>
        <n v="78454"/>
        <n v="38558"/>
        <n v="115477"/>
        <n v="61977"/>
        <n v="321829"/>
        <n v="184794"/>
        <n v="80773"/>
        <n v="24733"/>
        <n v="279457"/>
        <n v="307409"/>
        <n v="297803"/>
        <n v="68133"/>
        <n v="44326"/>
        <n v="48490"/>
        <n v="394933"/>
        <n v="249607"/>
        <n v="380520"/>
        <n v="76409"/>
        <n v="386645"/>
        <n v="74735"/>
        <n v="76387"/>
        <n v="202348"/>
        <n v="404246"/>
        <n v="44014"/>
        <n v="78440"/>
        <m/>
      </sharedItems>
    </cacheField>
    <cacheField name="3天内里程补贴" numFmtId="0">
      <sharedItems containsString="0" containsBlank="1" containsNumber="1" containsInteger="1" minValue="1361" maxValue="23088" count="37">
        <n v="12242"/>
        <n v="21904"/>
        <n v="13460"/>
        <n v="21535"/>
        <n v="3268"/>
        <n v="10751"/>
        <n v="2777"/>
        <n v="22971"/>
        <n v="5095"/>
        <n v="4595"/>
        <n v="5831"/>
        <n v="6284"/>
        <n v="2701"/>
        <n v="7318"/>
        <n v="3633"/>
        <n v="20686"/>
        <n v="12196"/>
        <n v="5947"/>
        <n v="1361"/>
        <n v="16790"/>
        <n v="19634"/>
        <n v="18171"/>
        <n v="5244"/>
        <n v="3280"/>
        <n v="3254"/>
        <n v="18784"/>
        <n v="14776"/>
        <n v="23088"/>
        <n v="5401"/>
        <n v="18164"/>
        <n v="4932"/>
        <n v="5918"/>
        <n v="12729"/>
        <n v="22206"/>
        <n v="3616"/>
        <n v="5549"/>
        <m/>
      </sharedItems>
    </cacheField>
    <cacheField name="7天内下单UV" numFmtId="0">
      <sharedItems containsString="0" containsBlank="1" containsNumber="1" containsInteger="1" minValue="2514" maxValue="47379" count="37">
        <n v="22570"/>
        <n v="44403"/>
        <n v="27526"/>
        <n v="46454"/>
        <n v="5602"/>
        <n v="15582"/>
        <n v="7666"/>
        <n v="46011"/>
        <n v="10921"/>
        <n v="9188"/>
        <n v="10414"/>
        <n v="11843"/>
        <n v="3907"/>
        <n v="10483"/>
        <n v="8323"/>
        <n v="41756"/>
        <n v="20263"/>
        <n v="11485"/>
        <n v="2514"/>
        <n v="33850"/>
        <n v="39012"/>
        <n v="36688"/>
        <n v="9833"/>
        <n v="4651"/>
        <n v="6712"/>
        <n v="45676"/>
        <n v="31298"/>
        <n v="47379"/>
        <n v="11292"/>
        <n v="46173"/>
        <n v="11257"/>
        <n v="11294"/>
        <n v="18711"/>
        <n v="46009"/>
        <n v="5127"/>
        <n v="11633"/>
        <m/>
      </sharedItems>
    </cacheField>
    <cacheField name="7天内订单数" numFmtId="0">
      <sharedItems containsString="0" containsBlank="1" containsNumber="1" containsInteger="1" minValue="2915" maxValue="55312" count="37">
        <n v="26867"/>
        <n v="52177"/>
        <n v="32980"/>
        <n v="53812"/>
        <n v="6702"/>
        <n v="18396"/>
        <n v="9244"/>
        <n v="53683"/>
        <n v="12834"/>
        <n v="10907"/>
        <n v="12305"/>
        <n v="13811"/>
        <n v="4621"/>
        <n v="12264"/>
        <n v="10038"/>
        <n v="49457"/>
        <n v="24028"/>
        <n v="13353"/>
        <n v="2915"/>
        <n v="40671"/>
        <n v="46291"/>
        <n v="43792"/>
        <n v="11566"/>
        <n v="5578"/>
        <n v="8115"/>
        <n v="52819"/>
        <n v="37781"/>
        <n v="55312"/>
        <n v="13005"/>
        <n v="53268"/>
        <n v="12990"/>
        <n v="13125"/>
        <n v="22298"/>
        <n v="53490"/>
        <n v="6133"/>
        <n v="13615"/>
        <m/>
      </sharedItems>
    </cacheField>
    <cacheField name="7天内航段数" numFmtId="0">
      <sharedItems containsString="0" containsBlank="1" containsNumber="1" containsInteger="1" minValue="3623" maxValue="68818" count="37">
        <n v="33714"/>
        <n v="64990"/>
        <n v="41596"/>
        <n v="66754"/>
        <n v="8470"/>
        <n v="23307"/>
        <n v="11682"/>
        <n v="66777"/>
        <n v="16045"/>
        <n v="13673"/>
        <n v="15288"/>
        <n v="17177"/>
        <n v="5885"/>
        <n v="15382"/>
        <n v="12649"/>
        <n v="61753"/>
        <n v="30253"/>
        <n v="16606"/>
        <n v="3623"/>
        <n v="50808"/>
        <n v="58090"/>
        <n v="55021"/>
        <n v="14523"/>
        <n v="7159"/>
        <n v="10246"/>
        <n v="65596"/>
        <n v="47485"/>
        <n v="68818"/>
        <n v="16097"/>
        <n v="66110"/>
        <n v="16148"/>
        <n v="16260"/>
        <n v="28214"/>
        <n v="66433"/>
        <n v="7791"/>
        <n v="17009"/>
        <m/>
      </sharedItems>
    </cacheField>
    <cacheField name="7天内促前营收" numFmtId="0">
      <sharedItems containsString="0" containsBlank="1" containsNumber="1" minValue="97183.66" maxValue="1804073.9" count="37">
        <n v="927142.45"/>
        <n v="1692428.32"/>
        <n v="1109992.1499999999"/>
        <n v="1773133.99"/>
        <n v="229828.01"/>
        <n v="628605.13"/>
        <n v="303035.06"/>
        <n v="1762411.59"/>
        <n v="415070.06"/>
        <n v="359675.01"/>
        <n v="390463.48"/>
        <n v="442087.8"/>
        <n v="157161.98000000001"/>
        <n v="416901.66"/>
        <n v="336974.94"/>
        <n v="1612663.64"/>
        <n v="816630.37"/>
        <n v="434959.63"/>
        <n v="97183.66"/>
        <n v="1335877.58"/>
        <n v="1534135.23"/>
        <n v="1442987.16"/>
        <n v="382760.95"/>
        <n v="188809.95"/>
        <n v="267140.95"/>
        <n v="1743776.12"/>
        <n v="1255087.3899999999"/>
        <n v="1804073.9"/>
        <n v="425289.4"/>
        <n v="1742885.66"/>
        <n v="417764.05"/>
        <n v="425790.66"/>
        <n v="743826.25"/>
        <n v="1763188.32"/>
        <n v="209871.77"/>
        <n v="444301.28"/>
        <m/>
      </sharedItems>
    </cacheField>
    <cacheField name="7天内促后营收" numFmtId="0">
      <sharedItems containsString="0" containsBlank="1" containsNumber="1" minValue="51552.66" maxValue="860529.9" count="37">
        <n v="513069.45"/>
        <n v="824826.32"/>
        <n v="588182.15"/>
        <n v="785260.99"/>
        <n v="127542.01"/>
        <n v="338051.13"/>
        <n v="159020.06"/>
        <n v="856628.59"/>
        <n v="221755.06"/>
        <n v="193374.01"/>
        <n v="200492.48"/>
        <n v="229024.8"/>
        <n v="88558.98"/>
        <n v="217344.66"/>
        <n v="182173.94"/>
        <n v="798334.64"/>
        <n v="444817.37"/>
        <n v="222413.63"/>
        <n v="51552.66"/>
        <n v="673477.58"/>
        <n v="777608.23"/>
        <n v="741420.16"/>
        <n v="206797.95"/>
        <n v="107407.95"/>
        <n v="144741.95000000001"/>
        <n v="769771.12"/>
        <n v="641252.39"/>
        <n v="860529.9"/>
        <n v="217624.4"/>
        <n v="759129.66"/>
        <n v="211005.05"/>
        <n v="220057.66"/>
        <n v="400092.25"/>
        <n v="797591.32"/>
        <n v="116806.77"/>
        <n v="236506.28"/>
        <m/>
      </sharedItems>
    </cacheField>
    <cacheField name="7天内红包补贴金额" numFmtId="0">
      <sharedItems containsString="0" containsBlank="1" containsNumber="1" containsInteger="1" minValue="24733" maxValue="624814" count="37">
        <n v="242563"/>
        <n v="528912"/>
        <n v="307534"/>
        <n v="624814"/>
        <n v="57007"/>
        <n v="169628"/>
        <n v="83358"/>
        <n v="556623"/>
        <n v="113097"/>
        <n v="97212"/>
        <n v="112310"/>
        <n v="125551"/>
        <n v="38558"/>
        <n v="115477"/>
        <n v="89613"/>
        <n v="491627"/>
        <n v="218727"/>
        <n v="125710"/>
        <n v="24733"/>
        <n v="405419"/>
        <n v="455723"/>
        <n v="429094"/>
        <n v="102011"/>
        <n v="44326"/>
        <n v="68125"/>
        <n v="613361"/>
        <n v="371345"/>
        <n v="581300"/>
        <n v="122530"/>
        <n v="623963"/>
        <n v="120949"/>
        <n v="119856"/>
        <n v="202348"/>
        <n v="610523"/>
        <n v="51874"/>
        <n v="122464"/>
        <m/>
      </sharedItems>
    </cacheField>
    <cacheField name="7天内里程补贴金额" numFmtId="0">
      <sharedItems containsString="0" containsBlank="1" containsNumber="1" containsInteger="1" minValue="1361" maxValue="36122" count="37">
        <n v="16111"/>
        <n v="32978"/>
        <n v="19436"/>
        <n v="34776"/>
        <n v="4300"/>
        <n v="10751"/>
        <n v="4770"/>
        <n v="35029"/>
        <n v="7834"/>
        <n v="7088"/>
        <n v="8232"/>
        <n v="9953"/>
        <n v="2701"/>
        <n v="7318"/>
        <n v="5928"/>
        <n v="31259"/>
        <n v="14378"/>
        <n v="9568"/>
        <n v="1361"/>
        <n v="25244"/>
        <n v="29318"/>
        <n v="26946"/>
        <n v="7288"/>
        <n v="3280"/>
        <n v="4810"/>
        <n v="33174"/>
        <n v="23076"/>
        <n v="36122"/>
        <n v="8789"/>
        <n v="33001"/>
        <n v="8313"/>
        <n v="9155"/>
        <n v="12729"/>
        <n v="35168"/>
        <n v="4173"/>
        <n v="8844"/>
        <m/>
      </sharedItems>
    </cacheField>
    <cacheField name="14天内下单UV" numFmtId="0">
      <sharedItems containsString="0" containsBlank="1" containsNumber="1" containsInteger="1" minValue="2514" maxValue="58632" count="37">
        <n v="22570"/>
        <n v="52690"/>
        <n v="27526"/>
        <n v="57716"/>
        <n v="5602"/>
        <n v="15582"/>
        <n v="7666"/>
        <n v="55870"/>
        <n v="12949"/>
        <n v="9979"/>
        <n v="12120"/>
        <n v="14420"/>
        <n v="3907"/>
        <n v="10483"/>
        <n v="8741"/>
        <n v="48537"/>
        <n v="20263"/>
        <n v="14201"/>
        <n v="2514"/>
        <n v="35508"/>
        <n v="44103"/>
        <n v="40035"/>
        <n v="11130"/>
        <n v="4651"/>
        <n v="6712"/>
        <n v="57315"/>
        <n v="31298"/>
        <n v="58246"/>
        <n v="14080"/>
        <n v="58632"/>
        <n v="14356"/>
        <n v="13873"/>
        <n v="18711"/>
        <n v="56636"/>
        <n v="5127"/>
        <n v="14117"/>
        <m/>
      </sharedItems>
    </cacheField>
    <cacheField name="14天内订单数" numFmtId="0">
      <sharedItems containsString="0" containsBlank="1" containsNumber="1" containsInteger="1" minValue="2915" maxValue="71872" count="37">
        <n v="26867"/>
        <n v="64532"/>
        <n v="32980"/>
        <n v="70408"/>
        <n v="6702"/>
        <n v="18396"/>
        <n v="9244"/>
        <n v="68490"/>
        <n v="15880"/>
        <n v="12114"/>
        <n v="14856"/>
        <n v="17782"/>
        <n v="4621"/>
        <n v="12264"/>
        <n v="10654"/>
        <n v="59629"/>
        <n v="24028"/>
        <n v="17356"/>
        <n v="2915"/>
        <n v="43167"/>
        <n v="54009"/>
        <n v="48839"/>
        <n v="13527"/>
        <n v="5578"/>
        <n v="8115"/>
        <n v="69783"/>
        <n v="37781"/>
        <n v="71872"/>
        <n v="17079"/>
        <n v="71132"/>
        <n v="17357"/>
        <n v="16969"/>
        <n v="22298"/>
        <n v="69596"/>
        <n v="6133"/>
        <n v="17321"/>
        <m/>
      </sharedItems>
    </cacheField>
    <cacheField name="14天内航段数" numFmtId="0">
      <sharedItems containsString="0" containsBlank="1" containsNumber="1" containsInteger="1" minValue="3623" maxValue="89339" count="37">
        <n v="33714"/>
        <n v="80357"/>
        <n v="41596"/>
        <n v="87364"/>
        <n v="8470"/>
        <n v="23307"/>
        <n v="11682"/>
        <n v="85155"/>
        <n v="19893"/>
        <n v="15185"/>
        <n v="18516"/>
        <n v="22142"/>
        <n v="5885"/>
        <n v="15382"/>
        <n v="13433"/>
        <n v="74402"/>
        <n v="30253"/>
        <n v="21733"/>
        <n v="3623"/>
        <n v="53931"/>
        <n v="67807"/>
        <n v="61302"/>
        <n v="17052"/>
        <n v="7159"/>
        <n v="10246"/>
        <n v="86708"/>
        <n v="47485"/>
        <n v="89339"/>
        <n v="21133"/>
        <n v="88387"/>
        <n v="21622"/>
        <n v="21150"/>
        <n v="28214"/>
        <n v="86434"/>
        <n v="7791"/>
        <n v="21674"/>
        <m/>
      </sharedItems>
    </cacheField>
    <cacheField name="14天内促前营收" numFmtId="0">
      <sharedItems containsString="0" containsBlank="1" containsNumber="1" minValue="97183.66" maxValue="2344861.42" count="37">
        <n v="927142.45"/>
        <n v="2097787.1"/>
        <n v="1109992.1499999999"/>
        <n v="2307681.2799999998"/>
        <n v="229828.01"/>
        <n v="628605.13"/>
        <n v="303035.06"/>
        <n v="2233713.35"/>
        <n v="518952"/>
        <n v="400273.59"/>
        <n v="474377.85"/>
        <n v="568239.01"/>
        <n v="157161.98000000001"/>
        <n v="416901.66"/>
        <n v="356923.83"/>
        <n v="1939263.87"/>
        <n v="816630.37"/>
        <n v="568679.13"/>
        <n v="97183.66"/>
        <n v="1422062.52"/>
        <n v="1789434.79"/>
        <n v="1614067.44"/>
        <n v="446059.38"/>
        <n v="188809.95"/>
        <n v="267140.95"/>
        <n v="2283579.6"/>
        <n v="1255087.3899999999"/>
        <n v="2344861.42"/>
        <n v="553919.75"/>
        <n v="2298290.62"/>
        <n v="557221.41"/>
        <n v="548184.4"/>
        <n v="743826.25"/>
        <n v="2286335.4900000002"/>
        <n v="209871.77"/>
        <n v="559679.52"/>
        <m/>
      </sharedItems>
    </cacheField>
    <cacheField name="14天内促后营收" numFmtId="0">
      <sharedItems containsString="0" containsBlank="1" containsNumber="1" minValue="51552.66" maxValue="1130715.42" count="37">
        <n v="513069.45"/>
        <n v="1040432.1"/>
        <n v="588182.15"/>
        <n v="1029814.28"/>
        <n v="127542.01"/>
        <n v="338051.13"/>
        <n v="159020.06"/>
        <n v="1093839.3500000001"/>
        <n v="280567"/>
        <n v="215482.59"/>
        <n v="246251.85"/>
        <n v="294117.01"/>
        <n v="88558.98"/>
        <n v="217344.66"/>
        <n v="191486.83"/>
        <n v="961971.87"/>
        <n v="444817.37"/>
        <n v="293209.13"/>
        <n v="51552.66"/>
        <n v="715609.52"/>
        <n v="905758.79"/>
        <n v="827269.44"/>
        <n v="240377.38"/>
        <n v="107407.95"/>
        <n v="144741.95000000001"/>
        <n v="1008838.6"/>
        <n v="641252.39"/>
        <n v="1130715.42"/>
        <n v="283054.75"/>
        <n v="994363.62"/>
        <n v="281268.40999999997"/>
        <n v="283424.40000000002"/>
        <n v="400092.25"/>
        <n v="1044053.49"/>
        <n v="116806.77"/>
        <n v="295223.52"/>
        <m/>
      </sharedItems>
    </cacheField>
    <cacheField name="14天内红包补贴金额" numFmtId="0">
      <sharedItems containsString="0" containsBlank="1" containsNumber="1" containsInteger="1" minValue="24733" maxValue="825937" count="37">
        <n v="242563"/>
        <n v="644207"/>
        <n v="307534"/>
        <n v="807492"/>
        <n v="57007"/>
        <n v="169628"/>
        <n v="83358"/>
        <n v="698579"/>
        <n v="138466"/>
        <n v="107482"/>
        <n v="133548"/>
        <n v="160095"/>
        <n v="38558"/>
        <n v="115477"/>
        <n v="95283"/>
        <n v="590013"/>
        <n v="218727"/>
        <n v="162746"/>
        <n v="24733"/>
        <n v="431369"/>
        <n v="530720"/>
        <n v="480293"/>
        <n v="118634"/>
        <n v="44326"/>
        <n v="68125"/>
        <n v="805282"/>
        <n v="371345"/>
        <n v="748272"/>
        <n v="161109"/>
        <n v="825937"/>
        <n v="162694"/>
        <n v="154493"/>
        <n v="202348"/>
        <n v="784005"/>
        <n v="51874"/>
        <n v="155143"/>
        <m/>
      </sharedItems>
    </cacheField>
    <cacheField name="14天内里程补贴金额" numFmtId="0">
      <sharedItems containsString="0" containsBlank="1" containsNumber="1" containsInteger="1" minValue="1361" maxValue="46910" count="37">
        <n v="16111"/>
        <n v="41314"/>
        <n v="19436"/>
        <n v="46502"/>
        <n v="4300"/>
        <n v="10751"/>
        <n v="4770"/>
        <n v="44556"/>
        <n v="10078"/>
        <n v="7808"/>
        <n v="9902"/>
        <n v="12691"/>
        <n v="2701"/>
        <n v="7318"/>
        <n v="6252"/>
        <n v="37667"/>
        <n v="14378"/>
        <n v="12324"/>
        <n v="1361"/>
        <n v="26854"/>
        <n v="34604"/>
        <n v="30277"/>
        <n v="8817"/>
        <n v="3280"/>
        <n v="4810"/>
        <n v="45416"/>
        <n v="23076"/>
        <n v="46910"/>
        <n v="11057"/>
        <n v="45392"/>
        <n v="11353"/>
        <n v="12047"/>
        <n v="12729"/>
        <n v="46499"/>
        <n v="4173"/>
        <n v="11307"/>
        <m/>
      </sharedItems>
    </cacheField>
    <cacheField name="30天内下单UV" numFmtId="0">
      <sharedItems containsString="0" containsBlank="1" containsNumber="1" containsInteger="1" minValue="2514" maxValue="61899" count="37">
        <n v="22570"/>
        <n v="52690"/>
        <n v="27526"/>
        <n v="59485"/>
        <n v="5602"/>
        <n v="15582"/>
        <n v="7666"/>
        <n v="55870"/>
        <n v="12949"/>
        <n v="9979"/>
        <n v="12120"/>
        <n v="14420"/>
        <n v="3907"/>
        <n v="10483"/>
        <n v="8741"/>
        <n v="48537"/>
        <n v="20263"/>
        <n v="14665"/>
        <n v="2514"/>
        <n v="35508"/>
        <n v="44103"/>
        <n v="40035"/>
        <n v="11130"/>
        <n v="4651"/>
        <n v="6712"/>
        <n v="59967"/>
        <n v="31298"/>
        <n v="58246"/>
        <n v="14723"/>
        <n v="61899"/>
        <n v="15161"/>
        <n v="14093"/>
        <n v="18711"/>
        <n v="57575"/>
        <n v="5127"/>
        <n v="14117"/>
        <m/>
      </sharedItems>
    </cacheField>
    <cacheField name="30天内订单数" numFmtId="0">
      <sharedItems containsString="0" containsBlank="1" containsNumber="1" containsInteger="1" minValue="2915" maxValue="77088" count="37">
        <n v="26867"/>
        <n v="64532"/>
        <n v="32980"/>
        <n v="73680"/>
        <n v="6702"/>
        <n v="18396"/>
        <n v="9244"/>
        <n v="68490"/>
        <n v="15880"/>
        <n v="12114"/>
        <n v="14856"/>
        <n v="17782"/>
        <n v="4621"/>
        <n v="12264"/>
        <n v="10654"/>
        <n v="59629"/>
        <n v="24028"/>
        <n v="18154"/>
        <n v="2915"/>
        <n v="43167"/>
        <n v="54009"/>
        <n v="48839"/>
        <n v="13527"/>
        <n v="5578"/>
        <n v="8115"/>
        <n v="74578"/>
        <n v="37781"/>
        <n v="71872"/>
        <n v="18233"/>
        <n v="77088"/>
        <n v="18809"/>
        <n v="17355"/>
        <n v="22298"/>
        <n v="71336"/>
        <n v="6133"/>
        <n v="17321"/>
        <m/>
      </sharedItems>
    </cacheField>
    <cacheField name="30天内航段数" numFmtId="0">
      <sharedItems containsString="0" containsBlank="1" containsNumber="1" containsInteger="1" minValue="3623" maxValue="95798" count="37">
        <n v="33714"/>
        <n v="80357"/>
        <n v="41596"/>
        <n v="91445"/>
        <n v="8470"/>
        <n v="23307"/>
        <n v="11682"/>
        <n v="85155"/>
        <n v="19893"/>
        <n v="15185"/>
        <n v="18516"/>
        <n v="22142"/>
        <n v="5885"/>
        <n v="15382"/>
        <n v="13433"/>
        <n v="74402"/>
        <n v="30253"/>
        <n v="22749"/>
        <n v="3623"/>
        <n v="53931"/>
        <n v="67807"/>
        <n v="61302"/>
        <n v="17052"/>
        <n v="7159"/>
        <n v="10246"/>
        <n v="92680"/>
        <n v="47485"/>
        <n v="89339"/>
        <n v="22612"/>
        <n v="95798"/>
        <n v="23473"/>
        <n v="21626"/>
        <n v="28214"/>
        <n v="88627"/>
        <n v="7791"/>
        <n v="21674"/>
        <m/>
      </sharedItems>
    </cacheField>
    <cacheField name="30天内促前营收" numFmtId="0">
      <sharedItems containsString="0" containsBlank="1" containsNumber="1" minValue="97183.66" maxValue="2492158.64" count="37">
        <n v="927142.45"/>
        <n v="2097787.1"/>
        <n v="1109992.1499999999"/>
        <n v="2416355.38"/>
        <n v="229828.01"/>
        <n v="628605.13"/>
        <n v="303035.06"/>
        <n v="2233713.35"/>
        <n v="518952"/>
        <n v="400273.59"/>
        <n v="474377.85"/>
        <n v="568239.01"/>
        <n v="157161.98000000001"/>
        <n v="416901.66"/>
        <n v="356923.83"/>
        <n v="1939263.87"/>
        <n v="816630.37"/>
        <n v="596711.71"/>
        <n v="97183.66"/>
        <n v="1422062.52"/>
        <n v="1789434.79"/>
        <n v="1614067.44"/>
        <n v="446059.38"/>
        <n v="188809.95"/>
        <n v="267140.95"/>
        <n v="2442574.11"/>
        <n v="1255087.3899999999"/>
        <n v="2344861.42"/>
        <n v="590525.66"/>
        <n v="2492158.64"/>
        <n v="602742.62"/>
        <n v="561744.82999999996"/>
        <n v="743826.25"/>
        <n v="2341611.7000000002"/>
        <n v="209871.77"/>
        <n v="559679.52"/>
        <m/>
      </sharedItems>
    </cacheField>
    <cacheField name="30天内促后营收" numFmtId="0">
      <sharedItems containsString="0" containsBlank="1" containsNumber="1" minValue="51552.66" maxValue="1130715.42" count="37">
        <n v="513069.45"/>
        <n v="1040432.1"/>
        <n v="588182.15"/>
        <n v="1080186.3799999999"/>
        <n v="127542.01"/>
        <n v="338051.13"/>
        <n v="159020.06"/>
        <n v="1093839.3500000001"/>
        <n v="280567"/>
        <n v="215482.59"/>
        <n v="246251.85"/>
        <n v="294117.01"/>
        <n v="88558.98"/>
        <n v="217344.66"/>
        <n v="191486.83"/>
        <n v="961971.87"/>
        <n v="444817.37"/>
        <n v="308715.71000000002"/>
        <n v="51552.66"/>
        <n v="715609.52"/>
        <n v="905758.79"/>
        <n v="827269.44"/>
        <n v="240377.38"/>
        <n v="107407.95"/>
        <n v="144741.95000000001"/>
        <n v="1088772.1100000001"/>
        <n v="641252.39"/>
        <n v="1130715.42"/>
        <n v="305125.65999999997"/>
        <n v="1089156.6399999999"/>
        <n v="304476.62"/>
        <n v="290758.83"/>
        <n v="400092.25"/>
        <n v="1068380.7"/>
        <n v="116806.77"/>
        <n v="295223.52"/>
        <m/>
      </sharedItems>
    </cacheField>
    <cacheField name="30天内红包补贴金额" numFmtId="0">
      <sharedItems containsString="0" containsBlank="1" containsNumber="1" containsInteger="1" minValue="24733" maxValue="887056" count="37">
        <n v="242563"/>
        <n v="644207"/>
        <n v="307534"/>
        <n v="843540"/>
        <n v="57007"/>
        <n v="169628"/>
        <n v="83358"/>
        <n v="698579"/>
        <n v="138466"/>
        <n v="107482"/>
        <n v="133548"/>
        <n v="160095"/>
        <n v="38558"/>
        <n v="115477"/>
        <n v="95283"/>
        <n v="590013"/>
        <n v="218727"/>
        <n v="169216"/>
        <n v="24733"/>
        <n v="431369"/>
        <n v="530720"/>
        <n v="480293"/>
        <n v="118634"/>
        <n v="44326"/>
        <n v="68125"/>
        <n v="853800"/>
        <n v="371345"/>
        <n v="748272"/>
        <n v="169767"/>
        <n v="887056"/>
        <n v="175110"/>
        <n v="157973"/>
        <n v="202348"/>
        <n v="802715"/>
        <n v="51874"/>
        <n v="155143"/>
        <m/>
      </sharedItems>
    </cacheField>
    <cacheField name="30天内里程补贴金额" numFmtId="0">
      <sharedItems containsString="0" containsBlank="1" containsNumber="1" containsInteger="1" minValue="1361" maxValue="49756" count="37">
        <n v="16111"/>
        <n v="41314"/>
        <n v="19436"/>
        <n v="48906"/>
        <n v="4300"/>
        <n v="10751"/>
        <n v="4770"/>
        <n v="44556"/>
        <n v="10078"/>
        <n v="7808"/>
        <n v="9902"/>
        <n v="12691"/>
        <n v="2701"/>
        <n v="7318"/>
        <n v="6252"/>
        <n v="37667"/>
        <n v="14378"/>
        <n v="12786"/>
        <n v="1361"/>
        <n v="26854"/>
        <n v="34604"/>
        <n v="30277"/>
        <n v="8817"/>
        <n v="3280"/>
        <n v="4810"/>
        <n v="48658"/>
        <n v="23076"/>
        <n v="46910"/>
        <n v="11792"/>
        <n v="49756"/>
        <n v="12416"/>
        <n v="12285"/>
        <n v="12729"/>
        <n v="47666"/>
        <n v="4173"/>
        <n v="11307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0"/>
    <x v="0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  <x v="2"/>
  </r>
  <r>
    <x v="3"/>
    <x v="0"/>
    <x v="0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  <x v="3"/>
  </r>
  <r>
    <x v="0"/>
    <x v="0"/>
    <x v="1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  <x v="4"/>
  </r>
  <r>
    <x v="4"/>
    <x v="0"/>
    <x v="0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  <x v="5"/>
  </r>
  <r>
    <x v="5"/>
    <x v="0"/>
    <x v="1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  <x v="6"/>
  </r>
  <r>
    <x v="6"/>
    <x v="0"/>
    <x v="0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  <x v="7"/>
  </r>
  <r>
    <x v="1"/>
    <x v="0"/>
    <x v="1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  <x v="8"/>
  </r>
  <r>
    <x v="7"/>
    <x v="0"/>
    <x v="1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  <x v="9"/>
  </r>
  <r>
    <x v="8"/>
    <x v="0"/>
    <x v="1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  <x v="10"/>
  </r>
  <r>
    <x v="9"/>
    <x v="0"/>
    <x v="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  <x v="11"/>
  </r>
  <r>
    <x v="4"/>
    <x v="0"/>
    <x v="1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  <x v="12"/>
  </r>
  <r>
    <x v="10"/>
    <x v="0"/>
    <x v="0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  <x v="13"/>
  </r>
  <r>
    <x v="11"/>
    <x v="0"/>
    <x v="1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  <x v="14"/>
  </r>
  <r>
    <x v="8"/>
    <x v="0"/>
    <x v="0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  <x v="15"/>
  </r>
  <r>
    <x v="12"/>
    <x v="0"/>
    <x v="0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  <x v="16"/>
  </r>
  <r>
    <x v="3"/>
    <x v="0"/>
    <x v="1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  <x v="17"/>
  </r>
  <r>
    <x v="10"/>
    <x v="0"/>
    <x v="1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  <x v="18"/>
  </r>
  <r>
    <x v="11"/>
    <x v="0"/>
    <x v="0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  <x v="19"/>
  </r>
  <r>
    <x v="13"/>
    <x v="0"/>
    <x v="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  <x v="20"/>
  </r>
  <r>
    <x v="7"/>
    <x v="0"/>
    <x v="0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  <x v="21"/>
  </r>
  <r>
    <x v="13"/>
    <x v="0"/>
    <x v="1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  <x v="22"/>
  </r>
  <r>
    <x v="14"/>
    <x v="0"/>
    <x v="1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  <x v="23"/>
  </r>
  <r>
    <x v="2"/>
    <x v="0"/>
    <x v="1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  <x v="24"/>
  </r>
  <r>
    <x v="15"/>
    <x v="0"/>
    <x v="0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  <x v="25"/>
  </r>
  <r>
    <x v="5"/>
    <x v="0"/>
    <x v="0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  <x v="26"/>
  </r>
  <r>
    <x v="9"/>
    <x v="0"/>
    <x v="0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  <x v="27"/>
  </r>
  <r>
    <x v="15"/>
    <x v="0"/>
    <x v="1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  <x v="28"/>
  </r>
  <r>
    <x v="16"/>
    <x v="0"/>
    <x v="0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  <x v="29"/>
  </r>
  <r>
    <x v="16"/>
    <x v="0"/>
    <x v="1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  <x v="30"/>
  </r>
  <r>
    <x v="17"/>
    <x v="0"/>
    <x v="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  <x v="31"/>
  </r>
  <r>
    <x v="14"/>
    <x v="0"/>
    <x v="0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  <x v="32"/>
  </r>
  <r>
    <x v="17"/>
    <x v="0"/>
    <x v="0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  <x v="33"/>
  </r>
  <r>
    <x v="12"/>
    <x v="0"/>
    <x v="1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  <x v="34"/>
  </r>
  <r>
    <x v="6"/>
    <x v="0"/>
    <x v="1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  <x v="35"/>
  </r>
  <r>
    <x v="18"/>
    <x v="1"/>
    <x v="2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  <x v="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1" applyNumberFormats="0" applyBorderFormats="0" applyFontFormats="0" applyPatternFormats="0" applyAlignmentFormats="0" applyWidthHeightFormats="1" dataCaption="值" updatedVersion="6" minRefreshableVersion="3" useAutoFormatting="1" createdVersion="5" indent="0" compact="0" outline="1" outlineData="1" compactData="0" multipleFieldFilters="0">
  <location ref="A3:K9" firstHeaderRow="0" firstDataRow="1" firstDataCol="3" rowPageCount="1" colPageCount="1"/>
  <pivotFields count="47">
    <pivotField axis="axisRow" compact="0" multipleItemSelectionAllowed="1" showAll="0">
      <items count="20">
        <item x="16"/>
        <item h="1" x="15"/>
        <item h="1" x="3"/>
        <item h="1" x="17"/>
        <item h="1" x="9"/>
        <item h="1" x="6"/>
        <item h="1" x="1"/>
        <item h="1" x="8"/>
        <item h="1" x="13"/>
        <item h="1" x="7"/>
        <item h="1" x="11"/>
        <item h="1" x="5"/>
        <item h="1" x="2"/>
        <item h="1" x="0"/>
        <item h="1" x="12"/>
        <item h="1" x="14"/>
        <item h="1" x="4"/>
        <item h="1" x="10"/>
        <item h="1" x="18"/>
        <item t="default"/>
      </items>
    </pivotField>
    <pivotField axis="axisPage" compact="0" showAll="0">
      <items count="3">
        <item x="0"/>
        <item x="1"/>
        <item t="default"/>
      </items>
    </pivotField>
    <pivotField axis="axisRow" compact="0" showAll="0">
      <items count="4">
        <item x="1"/>
        <item x="0"/>
        <item x="2"/>
        <item t="default"/>
      </items>
    </pivotField>
    <pivotField dataField="1"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dataField="1" compact="0" showAll="0"/>
    <pivotField dataField="1" compact="0" showAll="0"/>
    <pivotField dataField="1" compact="0" showAll="0"/>
    <pivotField axis="axisRow" compact="0" showAll="0">
      <items count="38">
        <item x="18"/>
        <item x="12"/>
        <item x="23"/>
        <item x="34"/>
        <item x="4"/>
        <item x="24"/>
        <item x="6"/>
        <item x="14"/>
        <item x="9"/>
        <item x="13"/>
        <item x="22"/>
        <item x="10"/>
        <item x="8"/>
        <item x="31"/>
        <item x="28"/>
        <item x="30"/>
        <item x="35"/>
        <item x="11"/>
        <item x="17"/>
        <item x="5"/>
        <item x="32"/>
        <item x="16"/>
        <item x="0"/>
        <item x="2"/>
        <item x="26"/>
        <item x="19"/>
        <item x="21"/>
        <item x="20"/>
        <item x="15"/>
        <item x="1"/>
        <item x="7"/>
        <item x="25"/>
        <item x="33"/>
        <item x="29"/>
        <item x="3"/>
        <item x="27"/>
        <item x="36"/>
        <item t="default"/>
      </items>
    </pivotField>
    <pivotField dataField="1"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3">
    <field x="0"/>
    <field x="2"/>
    <field x="36"/>
  </rowFields>
  <rowItems count="6">
    <i>
      <x/>
    </i>
    <i r="1">
      <x/>
    </i>
    <i r="2">
      <x v="15"/>
    </i>
    <i r="1">
      <x v="1"/>
    </i>
    <i r="2">
      <x v="3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1" hier="0"/>
  </pageFields>
  <dataFields count="8">
    <dataField name="求和项:圈选用户数" fld="3" baseField="0" baseItem="0"/>
    <dataField name="求和项:圈选且进站用户数（真实分流节点）" fld="4" baseField="0" baseItem="0"/>
    <dataField name="求和项:14天内下单UV" fld="33" baseField="0" baseItem="0"/>
    <dataField name="求和项:7天内红包补贴金额" fld="31" baseField="0" baseItem="0"/>
    <dataField name="求和项:14天内订单数" fld="34" baseField="0" baseItem="0"/>
    <dataField name="求和项:14天内促后营收" fld="37" baseField="0" baseItem="0"/>
    <dataField name="求和项:14天内航段数" fld="35" baseField="0" baseItem="0"/>
    <dataField name="求和项:14天内红包补贴金额" fld="3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sqref="A1:A5"/>
    </sheetView>
  </sheetViews>
  <sheetFormatPr defaultColWidth="10" defaultRowHeight="14"/>
  <cols>
    <col min="1" max="1" width="9.7265625" customWidth="1"/>
  </cols>
  <sheetData>
    <row r="1" spans="1:2" ht="14.25" customHeight="1">
      <c r="A1" s="25" t="s">
        <v>0</v>
      </c>
      <c r="B1" s="24" t="s">
        <v>1</v>
      </c>
    </row>
    <row r="2" spans="1:2" ht="14.25" customHeight="1">
      <c r="A2" s="25"/>
      <c r="B2" s="24" t="s">
        <v>2</v>
      </c>
    </row>
    <row r="3" spans="1:2" ht="14.25" customHeight="1">
      <c r="A3" s="25"/>
      <c r="B3" s="24" t="s">
        <v>3</v>
      </c>
    </row>
    <row r="4" spans="1:2" ht="14.25" customHeight="1">
      <c r="A4" s="25"/>
      <c r="B4" s="24" t="s">
        <v>4</v>
      </c>
    </row>
    <row r="5" spans="1:2" ht="14.25" customHeight="1">
      <c r="A5" s="25"/>
      <c r="B5" s="24" t="s">
        <v>5</v>
      </c>
    </row>
    <row r="6" spans="1:2" ht="14.25" customHeight="1">
      <c r="A6" s="24"/>
    </row>
  </sheetData>
  <mergeCells count="1">
    <mergeCell ref="A1:A5"/>
  </mergeCells>
  <phoneticPr fontId="7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F3" sqref="F3:F7"/>
    </sheetView>
  </sheetViews>
  <sheetFormatPr defaultColWidth="8.7265625" defaultRowHeight="14"/>
  <cols>
    <col min="1" max="1" width="11.81640625"/>
    <col min="2" max="2" width="11.90625"/>
    <col min="3" max="3" width="18.7265625" bestFit="1" customWidth="1"/>
    <col min="4" max="4" width="19.81640625" bestFit="1" customWidth="1"/>
    <col min="5" max="5" width="44.6328125" bestFit="1" customWidth="1"/>
    <col min="6" max="6" width="22.26953125" bestFit="1" customWidth="1"/>
    <col min="7" max="7" width="27.81640625" bestFit="1" customWidth="1"/>
    <col min="8" max="8" width="22.1796875" bestFit="1" customWidth="1"/>
    <col min="9" max="9" width="24.453125" bestFit="1" customWidth="1"/>
    <col min="10" max="10" width="22.1796875" bestFit="1" customWidth="1"/>
    <col min="11" max="11" width="28.90625" bestFit="1" customWidth="1"/>
  </cols>
  <sheetData>
    <row r="1" spans="1:11">
      <c r="A1" s="26" t="s">
        <v>6</v>
      </c>
      <c r="B1" t="s">
        <v>7</v>
      </c>
    </row>
    <row r="3" spans="1:11">
      <c r="A3" s="26" t="s">
        <v>8</v>
      </c>
      <c r="B3" s="26" t="s">
        <v>9</v>
      </c>
      <c r="C3" s="26" t="s">
        <v>55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  <c r="I3" t="s">
        <v>15</v>
      </c>
      <c r="J3" t="s">
        <v>16</v>
      </c>
      <c r="K3" t="s">
        <v>17</v>
      </c>
    </row>
    <row r="4" spans="1:11">
      <c r="A4" t="s">
        <v>18</v>
      </c>
      <c r="D4" s="27">
        <v>1931404</v>
      </c>
      <c r="E4" s="27">
        <v>274063</v>
      </c>
      <c r="F4" s="27">
        <v>72988</v>
      </c>
      <c r="G4" s="27">
        <v>744912</v>
      </c>
      <c r="H4" s="27">
        <v>88489</v>
      </c>
      <c r="I4" s="27">
        <v>1275632.03</v>
      </c>
      <c r="J4" s="27">
        <v>110009</v>
      </c>
      <c r="K4" s="27">
        <v>988631</v>
      </c>
    </row>
    <row r="5" spans="1:11">
      <c r="B5" t="s">
        <v>19</v>
      </c>
      <c r="D5" s="27">
        <v>386347</v>
      </c>
      <c r="E5" s="27">
        <v>54569</v>
      </c>
      <c r="F5" s="27">
        <v>14356</v>
      </c>
      <c r="G5" s="27">
        <v>120949</v>
      </c>
      <c r="H5" s="27">
        <v>17357</v>
      </c>
      <c r="I5" s="27">
        <v>281268.40999999997</v>
      </c>
      <c r="J5" s="27">
        <v>21622</v>
      </c>
      <c r="K5" s="27">
        <v>162694</v>
      </c>
    </row>
    <row r="6" spans="1:11">
      <c r="C6">
        <v>557221.41</v>
      </c>
      <c r="D6" s="27">
        <v>386347</v>
      </c>
      <c r="E6" s="27">
        <v>54569</v>
      </c>
      <c r="F6" s="27">
        <v>14356</v>
      </c>
      <c r="G6" s="27">
        <v>120949</v>
      </c>
      <c r="H6" s="27">
        <v>17357</v>
      </c>
      <c r="I6" s="27">
        <v>281268.40999999997</v>
      </c>
      <c r="J6" s="27">
        <v>21622</v>
      </c>
      <c r="K6" s="27">
        <v>162694</v>
      </c>
    </row>
    <row r="7" spans="1:11">
      <c r="B7" t="s">
        <v>20</v>
      </c>
      <c r="D7" s="27">
        <v>1545057</v>
      </c>
      <c r="E7" s="27">
        <v>219494</v>
      </c>
      <c r="F7" s="27">
        <v>58632</v>
      </c>
      <c r="G7" s="27">
        <v>623963</v>
      </c>
      <c r="H7" s="27">
        <v>71132</v>
      </c>
      <c r="I7" s="27">
        <v>994363.62</v>
      </c>
      <c r="J7" s="27">
        <v>88387</v>
      </c>
      <c r="K7" s="27">
        <v>825937</v>
      </c>
    </row>
    <row r="8" spans="1:11">
      <c r="C8">
        <v>2298290.62</v>
      </c>
      <c r="D8" s="27">
        <v>1545057</v>
      </c>
      <c r="E8" s="27">
        <v>219494</v>
      </c>
      <c r="F8" s="27">
        <v>58632</v>
      </c>
      <c r="G8" s="27">
        <v>623963</v>
      </c>
      <c r="H8" s="27">
        <v>71132</v>
      </c>
      <c r="I8" s="27">
        <v>994363.62</v>
      </c>
      <c r="J8" s="27">
        <v>88387</v>
      </c>
      <c r="K8" s="27">
        <v>825937</v>
      </c>
    </row>
    <row r="9" spans="1:11">
      <c r="A9" t="s">
        <v>21</v>
      </c>
      <c r="D9" s="27">
        <v>1931404</v>
      </c>
      <c r="E9" s="27">
        <v>274063</v>
      </c>
      <c r="F9" s="27">
        <v>72988</v>
      </c>
      <c r="G9" s="27">
        <v>744912</v>
      </c>
      <c r="H9" s="27">
        <v>88489</v>
      </c>
      <c r="I9" s="27">
        <v>1275632.03</v>
      </c>
      <c r="J9" s="27">
        <v>110009</v>
      </c>
      <c r="K9" s="27">
        <v>988631</v>
      </c>
    </row>
  </sheetData>
  <phoneticPr fontId="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7"/>
  <sheetViews>
    <sheetView workbookViewId="0">
      <selection sqref="A1:AU1048576"/>
    </sheetView>
  </sheetViews>
  <sheetFormatPr defaultColWidth="10" defaultRowHeight="14"/>
  <cols>
    <col min="1" max="1" width="9.7265625" customWidth="1"/>
  </cols>
  <sheetData>
    <row r="1" spans="1:47" ht="14.25" customHeight="1">
      <c r="A1" s="15" t="s">
        <v>8</v>
      </c>
      <c r="B1" s="15" t="s">
        <v>6</v>
      </c>
      <c r="C1" s="15" t="s">
        <v>9</v>
      </c>
      <c r="D1" s="15" t="s">
        <v>22</v>
      </c>
      <c r="E1" s="15" t="s">
        <v>23</v>
      </c>
      <c r="F1" s="15" t="s">
        <v>24</v>
      </c>
      <c r="G1" s="15" t="s">
        <v>25</v>
      </c>
      <c r="H1" s="15" t="s">
        <v>26</v>
      </c>
      <c r="I1" s="15" t="s">
        <v>27</v>
      </c>
      <c r="J1" s="15" t="s">
        <v>28</v>
      </c>
      <c r="K1" s="15" t="s">
        <v>29</v>
      </c>
      <c r="L1" s="15" t="s">
        <v>30</v>
      </c>
      <c r="M1" s="15" t="s">
        <v>31</v>
      </c>
      <c r="N1" s="15" t="s">
        <v>32</v>
      </c>
      <c r="O1" s="15" t="s">
        <v>33</v>
      </c>
      <c r="P1" s="15" t="s">
        <v>34</v>
      </c>
      <c r="Q1" s="15" t="s">
        <v>35</v>
      </c>
      <c r="R1" s="15" t="s">
        <v>36</v>
      </c>
      <c r="S1" s="15" t="s">
        <v>37</v>
      </c>
      <c r="T1" s="15" t="s">
        <v>38</v>
      </c>
      <c r="U1" s="15" t="s">
        <v>39</v>
      </c>
      <c r="V1" s="15" t="s">
        <v>40</v>
      </c>
      <c r="W1" s="15" t="s">
        <v>41</v>
      </c>
      <c r="X1" s="15" t="s">
        <v>42</v>
      </c>
      <c r="Y1" s="15" t="s">
        <v>43</v>
      </c>
      <c r="Z1" s="15" t="s">
        <v>44</v>
      </c>
      <c r="AA1" s="15" t="s">
        <v>45</v>
      </c>
      <c r="AB1" s="15" t="s">
        <v>46</v>
      </c>
      <c r="AC1" s="15" t="s">
        <v>47</v>
      </c>
      <c r="AD1" s="15" t="s">
        <v>48</v>
      </c>
      <c r="AE1" s="15" t="s">
        <v>49</v>
      </c>
      <c r="AF1" s="15" t="s">
        <v>50</v>
      </c>
      <c r="AG1" s="15" t="s">
        <v>51</v>
      </c>
      <c r="AH1" s="15" t="s">
        <v>52</v>
      </c>
      <c r="AI1" s="15" t="s">
        <v>53</v>
      </c>
      <c r="AJ1" s="15" t="s">
        <v>54</v>
      </c>
      <c r="AK1" s="15" t="s">
        <v>55</v>
      </c>
      <c r="AL1" s="15" t="s">
        <v>56</v>
      </c>
      <c r="AM1" s="15" t="s">
        <v>57</v>
      </c>
      <c r="AN1" s="15" t="s">
        <v>58</v>
      </c>
      <c r="AO1" s="15" t="s">
        <v>59</v>
      </c>
      <c r="AP1" s="15" t="s">
        <v>60</v>
      </c>
      <c r="AQ1" s="15" t="s">
        <v>61</v>
      </c>
      <c r="AR1" s="15" t="s">
        <v>62</v>
      </c>
      <c r="AS1" s="15" t="s">
        <v>63</v>
      </c>
      <c r="AT1" s="15" t="s">
        <v>64</v>
      </c>
      <c r="AU1" s="15" t="s">
        <v>65</v>
      </c>
    </row>
    <row r="2" spans="1:47" ht="14.25" customHeight="1">
      <c r="A2" s="16" t="s">
        <v>66</v>
      </c>
      <c r="B2" s="16" t="s">
        <v>67</v>
      </c>
      <c r="C2" s="16" t="s">
        <v>20</v>
      </c>
      <c r="D2" s="17">
        <v>1654684</v>
      </c>
      <c r="E2" s="17">
        <v>178663</v>
      </c>
      <c r="F2" s="18">
        <v>0.12632721940189101</v>
      </c>
      <c r="G2" s="19">
        <v>5.1893366281770703</v>
      </c>
      <c r="H2" s="19">
        <v>2.8717163038793698</v>
      </c>
      <c r="I2" s="19">
        <v>1.3576565936987499</v>
      </c>
      <c r="J2" s="19">
        <v>1.4478319517751299</v>
      </c>
      <c r="K2" s="19">
        <v>0.150378086117439</v>
      </c>
      <c r="L2" s="19">
        <v>0.18870163380218599</v>
      </c>
      <c r="M2" s="17">
        <v>10108</v>
      </c>
      <c r="N2" s="17">
        <v>11320</v>
      </c>
      <c r="O2" s="17">
        <v>14211</v>
      </c>
      <c r="P2" s="19">
        <v>404874.53</v>
      </c>
      <c r="Q2" s="19">
        <v>239953.53</v>
      </c>
      <c r="R2" s="17">
        <v>94697</v>
      </c>
      <c r="S2" s="17">
        <v>6510</v>
      </c>
      <c r="T2" s="17">
        <v>18073</v>
      </c>
      <c r="U2" s="17">
        <v>20847</v>
      </c>
      <c r="V2" s="17">
        <v>26228</v>
      </c>
      <c r="W2" s="19">
        <v>724485.54</v>
      </c>
      <c r="X2" s="19">
        <v>411577.54</v>
      </c>
      <c r="Y2" s="17">
        <v>182282</v>
      </c>
      <c r="Z2" s="17">
        <v>12242</v>
      </c>
      <c r="AA2" s="17">
        <v>22570</v>
      </c>
      <c r="AB2" s="17">
        <v>26867</v>
      </c>
      <c r="AC2" s="17">
        <v>33714</v>
      </c>
      <c r="AD2" s="19">
        <v>927142.45</v>
      </c>
      <c r="AE2" s="19">
        <v>513069.45</v>
      </c>
      <c r="AF2" s="17">
        <v>242563</v>
      </c>
      <c r="AG2" s="17">
        <v>16111</v>
      </c>
      <c r="AH2" s="17">
        <v>22570</v>
      </c>
      <c r="AI2" s="17">
        <v>26867</v>
      </c>
      <c r="AJ2" s="17">
        <v>33714</v>
      </c>
      <c r="AK2" s="19">
        <v>927142.45</v>
      </c>
      <c r="AL2" s="19">
        <v>513069.45</v>
      </c>
      <c r="AM2" s="17">
        <v>242563</v>
      </c>
      <c r="AN2" s="17">
        <v>16111</v>
      </c>
      <c r="AO2" s="17">
        <v>22570</v>
      </c>
      <c r="AP2" s="17">
        <v>26867</v>
      </c>
      <c r="AQ2" s="17">
        <v>33714</v>
      </c>
      <c r="AR2" s="19">
        <v>927142.45</v>
      </c>
      <c r="AS2" s="19">
        <v>513069.45</v>
      </c>
      <c r="AT2" s="17">
        <v>242563</v>
      </c>
      <c r="AU2" s="17">
        <v>16111</v>
      </c>
    </row>
    <row r="3" spans="1:47" ht="14.25" customHeight="1">
      <c r="A3" s="20" t="s">
        <v>68</v>
      </c>
      <c r="B3" s="20" t="s">
        <v>67</v>
      </c>
      <c r="C3" s="20" t="s">
        <v>20</v>
      </c>
      <c r="D3" s="21">
        <v>1724143</v>
      </c>
      <c r="E3" s="21">
        <v>255471</v>
      </c>
      <c r="F3" s="22">
        <v>0.173808377467501</v>
      </c>
      <c r="G3" s="23">
        <v>6.6247375240242503</v>
      </c>
      <c r="H3" s="23">
        <v>3.2286495140348599</v>
      </c>
      <c r="I3" s="23">
        <v>2.0703406648895601</v>
      </c>
      <c r="J3" s="23">
        <v>2.19942772369467</v>
      </c>
      <c r="K3" s="23">
        <v>0.20423844585099701</v>
      </c>
      <c r="L3" s="23">
        <v>0.25439286650930998</v>
      </c>
      <c r="M3" s="21">
        <v>16601</v>
      </c>
      <c r="N3" s="21">
        <v>18338</v>
      </c>
      <c r="O3" s="21">
        <v>22859</v>
      </c>
      <c r="P3" s="23">
        <v>620532.22</v>
      </c>
      <c r="Q3" s="23">
        <v>325350.21999999997</v>
      </c>
      <c r="R3" s="21">
        <v>174955</v>
      </c>
      <c r="S3" s="21">
        <v>11064</v>
      </c>
      <c r="T3" s="21">
        <v>30494</v>
      </c>
      <c r="U3" s="21">
        <v>34443</v>
      </c>
      <c r="V3" s="21">
        <v>43032</v>
      </c>
      <c r="W3" s="23">
        <v>1137860.99</v>
      </c>
      <c r="X3" s="23">
        <v>571155.99</v>
      </c>
      <c r="Y3" s="21">
        <v>340674</v>
      </c>
      <c r="Z3" s="21">
        <v>21904</v>
      </c>
      <c r="AA3" s="21">
        <v>44403</v>
      </c>
      <c r="AB3" s="21">
        <v>52177</v>
      </c>
      <c r="AC3" s="21">
        <v>64990</v>
      </c>
      <c r="AD3" s="23">
        <v>1692428.32</v>
      </c>
      <c r="AE3" s="23">
        <v>824826.32</v>
      </c>
      <c r="AF3" s="21">
        <v>528912</v>
      </c>
      <c r="AG3" s="21">
        <v>32978</v>
      </c>
      <c r="AH3" s="21">
        <v>52690</v>
      </c>
      <c r="AI3" s="21">
        <v>64532</v>
      </c>
      <c r="AJ3" s="21">
        <v>80357</v>
      </c>
      <c r="AK3" s="23">
        <v>2097787.1</v>
      </c>
      <c r="AL3" s="23">
        <v>1040432.1</v>
      </c>
      <c r="AM3" s="21">
        <v>644207</v>
      </c>
      <c r="AN3" s="21">
        <v>41314</v>
      </c>
      <c r="AO3" s="21">
        <v>52690</v>
      </c>
      <c r="AP3" s="21">
        <v>64532</v>
      </c>
      <c r="AQ3" s="21">
        <v>80357</v>
      </c>
      <c r="AR3" s="23">
        <v>2097787.1</v>
      </c>
      <c r="AS3" s="23">
        <v>1040432.1</v>
      </c>
      <c r="AT3" s="21">
        <v>644207</v>
      </c>
      <c r="AU3" s="21">
        <v>41314</v>
      </c>
    </row>
    <row r="4" spans="1:47" ht="14.25" customHeight="1">
      <c r="A4" s="16" t="s">
        <v>69</v>
      </c>
      <c r="B4" s="16" t="s">
        <v>67</v>
      </c>
      <c r="C4" s="16" t="s">
        <v>20</v>
      </c>
      <c r="D4" s="17">
        <v>1579084</v>
      </c>
      <c r="E4" s="17">
        <v>197240</v>
      </c>
      <c r="F4" s="18">
        <v>0.13955587102007699</v>
      </c>
      <c r="G4" s="19">
        <v>5.6276219326708601</v>
      </c>
      <c r="H4" s="19">
        <v>2.98206322247009</v>
      </c>
      <c r="I4" s="19">
        <v>1.55918677752991</v>
      </c>
      <c r="J4" s="19">
        <v>1.65772662745893</v>
      </c>
      <c r="K4" s="19">
        <v>0.16720746298925199</v>
      </c>
      <c r="L4" s="19">
        <v>0.21089028594605599</v>
      </c>
      <c r="M4" s="17">
        <v>11907</v>
      </c>
      <c r="N4" s="17">
        <v>13364</v>
      </c>
      <c r="O4" s="17">
        <v>17007</v>
      </c>
      <c r="P4" s="19">
        <v>446802.49</v>
      </c>
      <c r="Q4" s="19">
        <v>236184.49</v>
      </c>
      <c r="R4" s="17">
        <v>121218</v>
      </c>
      <c r="S4" s="17">
        <v>7394</v>
      </c>
      <c r="T4" s="17">
        <v>20336</v>
      </c>
      <c r="U4" s="17">
        <v>23388</v>
      </c>
      <c r="V4" s="17">
        <v>29588</v>
      </c>
      <c r="W4" s="19">
        <v>788974.38</v>
      </c>
      <c r="X4" s="19">
        <v>423160.38</v>
      </c>
      <c r="Y4" s="17">
        <v>213286</v>
      </c>
      <c r="Z4" s="17">
        <v>13460</v>
      </c>
      <c r="AA4" s="17">
        <v>27526</v>
      </c>
      <c r="AB4" s="17">
        <v>32980</v>
      </c>
      <c r="AC4" s="17">
        <v>41596</v>
      </c>
      <c r="AD4" s="19">
        <v>1109992.1499999999</v>
      </c>
      <c r="AE4" s="19">
        <v>588182.15</v>
      </c>
      <c r="AF4" s="17">
        <v>307534</v>
      </c>
      <c r="AG4" s="17">
        <v>19436</v>
      </c>
      <c r="AH4" s="17">
        <v>27526</v>
      </c>
      <c r="AI4" s="17">
        <v>32980</v>
      </c>
      <c r="AJ4" s="17">
        <v>41596</v>
      </c>
      <c r="AK4" s="19">
        <v>1109992.1499999999</v>
      </c>
      <c r="AL4" s="19">
        <v>588182.15</v>
      </c>
      <c r="AM4" s="17">
        <v>307534</v>
      </c>
      <c r="AN4" s="17">
        <v>19436</v>
      </c>
      <c r="AO4" s="17">
        <v>27526</v>
      </c>
      <c r="AP4" s="17">
        <v>32980</v>
      </c>
      <c r="AQ4" s="17">
        <v>41596</v>
      </c>
      <c r="AR4" s="19">
        <v>1109992.1499999999</v>
      </c>
      <c r="AS4" s="19">
        <v>588182.15</v>
      </c>
      <c r="AT4" s="17">
        <v>307534</v>
      </c>
      <c r="AU4" s="17">
        <v>19436</v>
      </c>
    </row>
    <row r="5" spans="1:47" ht="14.25" customHeight="1">
      <c r="A5" s="20" t="s">
        <v>70</v>
      </c>
      <c r="B5" s="20" t="s">
        <v>67</v>
      </c>
      <c r="C5" s="20" t="s">
        <v>20</v>
      </c>
      <c r="D5" s="21">
        <v>1489604</v>
      </c>
      <c r="E5" s="21">
        <v>225406</v>
      </c>
      <c r="F5" s="22">
        <v>0.206090343646576</v>
      </c>
      <c r="G5" s="23">
        <v>7.8664010274793004</v>
      </c>
      <c r="H5" s="23">
        <v>3.4837625883960501</v>
      </c>
      <c r="I5" s="23">
        <v>2.7719492826277898</v>
      </c>
      <c r="J5" s="23">
        <v>2.9262308900384202</v>
      </c>
      <c r="K5" s="23">
        <v>0.23873366281288</v>
      </c>
      <c r="L5" s="23">
        <v>0.29615005811735301</v>
      </c>
      <c r="M5" s="21">
        <v>16732</v>
      </c>
      <c r="N5" s="21">
        <v>18524</v>
      </c>
      <c r="O5" s="21">
        <v>22963</v>
      </c>
      <c r="P5" s="23">
        <v>630170.18999999994</v>
      </c>
      <c r="Q5" s="23">
        <v>287054.19</v>
      </c>
      <c r="R5" s="21">
        <v>214738</v>
      </c>
      <c r="S5" s="21">
        <v>10494</v>
      </c>
      <c r="T5" s="21">
        <v>31243</v>
      </c>
      <c r="U5" s="21">
        <v>35312</v>
      </c>
      <c r="V5" s="21">
        <v>43871</v>
      </c>
      <c r="W5" s="23">
        <v>1180082.18</v>
      </c>
      <c r="X5" s="23">
        <v>527183.18000000005</v>
      </c>
      <c r="Y5" s="21">
        <v>411104</v>
      </c>
      <c r="Z5" s="21">
        <v>21535</v>
      </c>
      <c r="AA5" s="21">
        <v>46454</v>
      </c>
      <c r="AB5" s="21">
        <v>53812</v>
      </c>
      <c r="AC5" s="21">
        <v>66754</v>
      </c>
      <c r="AD5" s="23">
        <v>1773133.99</v>
      </c>
      <c r="AE5" s="23">
        <v>785260.99</v>
      </c>
      <c r="AF5" s="21">
        <v>624814</v>
      </c>
      <c r="AG5" s="21">
        <v>34776</v>
      </c>
      <c r="AH5" s="21">
        <v>57716</v>
      </c>
      <c r="AI5" s="21">
        <v>70408</v>
      </c>
      <c r="AJ5" s="21">
        <v>87364</v>
      </c>
      <c r="AK5" s="23">
        <v>2307681.2799999998</v>
      </c>
      <c r="AL5" s="23">
        <v>1029814.28</v>
      </c>
      <c r="AM5" s="21">
        <v>807492</v>
      </c>
      <c r="AN5" s="21">
        <v>46502</v>
      </c>
      <c r="AO5" s="21">
        <v>59485</v>
      </c>
      <c r="AP5" s="21">
        <v>73680</v>
      </c>
      <c r="AQ5" s="21">
        <v>91445</v>
      </c>
      <c r="AR5" s="23">
        <v>2416355.38</v>
      </c>
      <c r="AS5" s="23">
        <v>1080186.3799999999</v>
      </c>
      <c r="AT5" s="21">
        <v>843540</v>
      </c>
      <c r="AU5" s="21">
        <v>48906</v>
      </c>
    </row>
    <row r="6" spans="1:47" ht="14.25" customHeight="1">
      <c r="A6" s="16" t="s">
        <v>66</v>
      </c>
      <c r="B6" s="16" t="s">
        <v>67</v>
      </c>
      <c r="C6" s="16" t="s">
        <v>19</v>
      </c>
      <c r="D6" s="17">
        <v>412883</v>
      </c>
      <c r="E6" s="17">
        <v>44689</v>
      </c>
      <c r="F6" s="18">
        <v>0.125355232831346</v>
      </c>
      <c r="G6" s="19">
        <v>5.14283179305869</v>
      </c>
      <c r="H6" s="19">
        <v>2.85399113875898</v>
      </c>
      <c r="I6" s="19">
        <v>1.27563830025286</v>
      </c>
      <c r="J6" s="19">
        <v>1.37185884669606</v>
      </c>
      <c r="K6" s="19">
        <v>0.149969791223791</v>
      </c>
      <c r="L6" s="19">
        <v>0.18953209962183101</v>
      </c>
      <c r="M6" s="17">
        <v>2523</v>
      </c>
      <c r="N6" s="17">
        <v>2848</v>
      </c>
      <c r="O6" s="17">
        <v>3532</v>
      </c>
      <c r="P6" s="19">
        <v>101028.42</v>
      </c>
      <c r="Q6" s="19">
        <v>59227.42</v>
      </c>
      <c r="R6" s="17">
        <v>23706</v>
      </c>
      <c r="S6" s="17">
        <v>1735</v>
      </c>
      <c r="T6" s="17">
        <v>4483</v>
      </c>
      <c r="U6" s="17">
        <v>5183</v>
      </c>
      <c r="V6" s="17">
        <v>6562</v>
      </c>
      <c r="W6" s="19">
        <v>179780.28</v>
      </c>
      <c r="X6" s="19">
        <v>101274.28</v>
      </c>
      <c r="Y6" s="17">
        <v>43382</v>
      </c>
      <c r="Z6" s="17">
        <v>3268</v>
      </c>
      <c r="AA6" s="17">
        <v>5602</v>
      </c>
      <c r="AB6" s="17">
        <v>6702</v>
      </c>
      <c r="AC6" s="17">
        <v>8470</v>
      </c>
      <c r="AD6" s="19">
        <v>229828.01</v>
      </c>
      <c r="AE6" s="19">
        <v>127542.01</v>
      </c>
      <c r="AF6" s="17">
        <v>57007</v>
      </c>
      <c r="AG6" s="17">
        <v>4300</v>
      </c>
      <c r="AH6" s="17">
        <v>5602</v>
      </c>
      <c r="AI6" s="17">
        <v>6702</v>
      </c>
      <c r="AJ6" s="17">
        <v>8470</v>
      </c>
      <c r="AK6" s="19">
        <v>229828.01</v>
      </c>
      <c r="AL6" s="19">
        <v>127542.01</v>
      </c>
      <c r="AM6" s="17">
        <v>57007</v>
      </c>
      <c r="AN6" s="17">
        <v>4300</v>
      </c>
      <c r="AO6" s="17">
        <v>5602</v>
      </c>
      <c r="AP6" s="17">
        <v>6702</v>
      </c>
      <c r="AQ6" s="17">
        <v>8470</v>
      </c>
      <c r="AR6" s="19">
        <v>229828.01</v>
      </c>
      <c r="AS6" s="19">
        <v>127542.01</v>
      </c>
      <c r="AT6" s="17">
        <v>57007</v>
      </c>
      <c r="AU6" s="17">
        <v>4300</v>
      </c>
    </row>
    <row r="7" spans="1:47" ht="14.25" customHeight="1">
      <c r="A7" s="20" t="s">
        <v>71</v>
      </c>
      <c r="B7" s="20" t="s">
        <v>67</v>
      </c>
      <c r="C7" s="20" t="s">
        <v>20</v>
      </c>
      <c r="D7" s="21">
        <v>1456346</v>
      </c>
      <c r="E7" s="21">
        <v>181600</v>
      </c>
      <c r="F7" s="22">
        <v>8.5803964757709295E-2</v>
      </c>
      <c r="G7" s="23">
        <v>3.46148199339207</v>
      </c>
      <c r="H7" s="23">
        <v>1.8615150330396499</v>
      </c>
      <c r="I7" s="23">
        <v>0.93407488986784104</v>
      </c>
      <c r="J7" s="23">
        <v>0.99327643171806201</v>
      </c>
      <c r="K7" s="23">
        <v>0.101299559471366</v>
      </c>
      <c r="L7" s="23">
        <v>0.128342511013216</v>
      </c>
      <c r="M7" s="21">
        <v>10862</v>
      </c>
      <c r="N7" s="21">
        <v>12502</v>
      </c>
      <c r="O7" s="21">
        <v>15880</v>
      </c>
      <c r="P7" s="23">
        <v>424388.27</v>
      </c>
      <c r="Q7" s="23">
        <v>236470.27</v>
      </c>
      <c r="R7" s="21">
        <v>109474</v>
      </c>
      <c r="S7" s="21">
        <v>6761</v>
      </c>
      <c r="T7" s="21">
        <v>15582</v>
      </c>
      <c r="U7" s="21">
        <v>18396</v>
      </c>
      <c r="V7" s="21">
        <v>23307</v>
      </c>
      <c r="W7" s="23">
        <v>628605.13</v>
      </c>
      <c r="X7" s="23">
        <v>338051.13</v>
      </c>
      <c r="Y7" s="21">
        <v>169628</v>
      </c>
      <c r="Z7" s="21">
        <v>10751</v>
      </c>
      <c r="AA7" s="21">
        <v>15582</v>
      </c>
      <c r="AB7" s="21">
        <v>18396</v>
      </c>
      <c r="AC7" s="21">
        <v>23307</v>
      </c>
      <c r="AD7" s="23">
        <v>628605.13</v>
      </c>
      <c r="AE7" s="23">
        <v>338051.13</v>
      </c>
      <c r="AF7" s="21">
        <v>169628</v>
      </c>
      <c r="AG7" s="21">
        <v>10751</v>
      </c>
      <c r="AH7" s="21">
        <v>15582</v>
      </c>
      <c r="AI7" s="21">
        <v>18396</v>
      </c>
      <c r="AJ7" s="21">
        <v>23307</v>
      </c>
      <c r="AK7" s="23">
        <v>628605.13</v>
      </c>
      <c r="AL7" s="23">
        <v>338051.13</v>
      </c>
      <c r="AM7" s="21">
        <v>169628</v>
      </c>
      <c r="AN7" s="21">
        <v>10751</v>
      </c>
      <c r="AO7" s="21">
        <v>15582</v>
      </c>
      <c r="AP7" s="21">
        <v>18396</v>
      </c>
      <c r="AQ7" s="21">
        <v>23307</v>
      </c>
      <c r="AR7" s="23">
        <v>628605.13</v>
      </c>
      <c r="AS7" s="23">
        <v>338051.13</v>
      </c>
      <c r="AT7" s="21">
        <v>169628</v>
      </c>
      <c r="AU7" s="21">
        <v>10751</v>
      </c>
    </row>
    <row r="8" spans="1:47" ht="14.25" customHeight="1">
      <c r="A8" s="16" t="s">
        <v>72</v>
      </c>
      <c r="B8" s="16" t="s">
        <v>67</v>
      </c>
      <c r="C8" s="16" t="s">
        <v>19</v>
      </c>
      <c r="D8" s="17">
        <v>380740</v>
      </c>
      <c r="E8" s="17">
        <v>52739</v>
      </c>
      <c r="F8" s="18">
        <v>0.14535732569825</v>
      </c>
      <c r="G8" s="19">
        <v>5.7459386791558398</v>
      </c>
      <c r="H8" s="19">
        <v>3.01522706156734</v>
      </c>
      <c r="I8" s="19">
        <v>1.5805760442936001</v>
      </c>
      <c r="J8" s="19">
        <v>1.6710214452302801</v>
      </c>
      <c r="K8" s="19">
        <v>0.17527825707730499</v>
      </c>
      <c r="L8" s="19">
        <v>0.221505906444946</v>
      </c>
      <c r="M8" s="17">
        <v>3062</v>
      </c>
      <c r="N8" s="17">
        <v>3431</v>
      </c>
      <c r="O8" s="17">
        <v>4387</v>
      </c>
      <c r="P8" s="19">
        <v>110656.06</v>
      </c>
      <c r="Q8" s="19">
        <v>57358.06</v>
      </c>
      <c r="R8" s="17">
        <v>31268</v>
      </c>
      <c r="S8" s="17">
        <v>1384</v>
      </c>
      <c r="T8" s="17">
        <v>5333</v>
      </c>
      <c r="U8" s="17">
        <v>6124</v>
      </c>
      <c r="V8" s="17">
        <v>7727</v>
      </c>
      <c r="W8" s="19">
        <v>200094.4</v>
      </c>
      <c r="X8" s="19">
        <v>104520.4</v>
      </c>
      <c r="Y8" s="17">
        <v>56203</v>
      </c>
      <c r="Z8" s="17">
        <v>2777</v>
      </c>
      <c r="AA8" s="17">
        <v>7666</v>
      </c>
      <c r="AB8" s="17">
        <v>9244</v>
      </c>
      <c r="AC8" s="17">
        <v>11682</v>
      </c>
      <c r="AD8" s="19">
        <v>303035.06</v>
      </c>
      <c r="AE8" s="19">
        <v>159020.06</v>
      </c>
      <c r="AF8" s="17">
        <v>83358</v>
      </c>
      <c r="AG8" s="17">
        <v>4770</v>
      </c>
      <c r="AH8" s="17">
        <v>7666</v>
      </c>
      <c r="AI8" s="17">
        <v>9244</v>
      </c>
      <c r="AJ8" s="17">
        <v>11682</v>
      </c>
      <c r="AK8" s="19">
        <v>303035.06</v>
      </c>
      <c r="AL8" s="19">
        <v>159020.06</v>
      </c>
      <c r="AM8" s="17">
        <v>83358</v>
      </c>
      <c r="AN8" s="17">
        <v>4770</v>
      </c>
      <c r="AO8" s="17">
        <v>7666</v>
      </c>
      <c r="AP8" s="17">
        <v>9244</v>
      </c>
      <c r="AQ8" s="17">
        <v>11682</v>
      </c>
      <c r="AR8" s="19">
        <v>303035.06</v>
      </c>
      <c r="AS8" s="19">
        <v>159020.06</v>
      </c>
      <c r="AT8" s="17">
        <v>83358</v>
      </c>
      <c r="AU8" s="17">
        <v>4770</v>
      </c>
    </row>
    <row r="9" spans="1:47" ht="14.25" customHeight="1">
      <c r="A9" s="20" t="s">
        <v>73</v>
      </c>
      <c r="B9" s="20" t="s">
        <v>67</v>
      </c>
      <c r="C9" s="20" t="s">
        <v>20</v>
      </c>
      <c r="D9" s="21">
        <v>1710755</v>
      </c>
      <c r="E9" s="21">
        <v>259403</v>
      </c>
      <c r="F9" s="22">
        <v>0.177372659529766</v>
      </c>
      <c r="G9" s="23">
        <v>6.7941064289927304</v>
      </c>
      <c r="H9" s="23">
        <v>3.3023079532619102</v>
      </c>
      <c r="I9" s="23">
        <v>2.14578474420111</v>
      </c>
      <c r="J9" s="23">
        <v>2.2808217329791902</v>
      </c>
      <c r="K9" s="23">
        <v>0.206948261970756</v>
      </c>
      <c r="L9" s="23">
        <v>0.25742570440588602</v>
      </c>
      <c r="M9" s="21">
        <v>17246</v>
      </c>
      <c r="N9" s="21">
        <v>19034</v>
      </c>
      <c r="O9" s="21">
        <v>23509</v>
      </c>
      <c r="P9" s="23">
        <v>650223.09</v>
      </c>
      <c r="Q9" s="23">
        <v>339592.09</v>
      </c>
      <c r="R9" s="21">
        <v>183289</v>
      </c>
      <c r="S9" s="21">
        <v>12127</v>
      </c>
      <c r="T9" s="21">
        <v>31724</v>
      </c>
      <c r="U9" s="21">
        <v>35674</v>
      </c>
      <c r="V9" s="21">
        <v>44292</v>
      </c>
      <c r="W9" s="23">
        <v>1185573.94</v>
      </c>
      <c r="X9" s="23">
        <v>589185.93999999994</v>
      </c>
      <c r="Y9" s="21">
        <v>360894</v>
      </c>
      <c r="Z9" s="21">
        <v>22971</v>
      </c>
      <c r="AA9" s="21">
        <v>46011</v>
      </c>
      <c r="AB9" s="21">
        <v>53683</v>
      </c>
      <c r="AC9" s="21">
        <v>66777</v>
      </c>
      <c r="AD9" s="23">
        <v>1762411.59</v>
      </c>
      <c r="AE9" s="23">
        <v>856628.59</v>
      </c>
      <c r="AF9" s="21">
        <v>556623</v>
      </c>
      <c r="AG9" s="21">
        <v>35029</v>
      </c>
      <c r="AH9" s="21">
        <v>55870</v>
      </c>
      <c r="AI9" s="21">
        <v>68490</v>
      </c>
      <c r="AJ9" s="21">
        <v>85155</v>
      </c>
      <c r="AK9" s="23">
        <v>2233713.35</v>
      </c>
      <c r="AL9" s="23">
        <v>1093839.3500000001</v>
      </c>
      <c r="AM9" s="21">
        <v>698579</v>
      </c>
      <c r="AN9" s="21">
        <v>44556</v>
      </c>
      <c r="AO9" s="21">
        <v>55870</v>
      </c>
      <c r="AP9" s="21">
        <v>68490</v>
      </c>
      <c r="AQ9" s="21">
        <v>85155</v>
      </c>
      <c r="AR9" s="23">
        <v>2233713.35</v>
      </c>
      <c r="AS9" s="23">
        <v>1093839.3500000001</v>
      </c>
      <c r="AT9" s="21">
        <v>698579</v>
      </c>
      <c r="AU9" s="21">
        <v>44556</v>
      </c>
    </row>
    <row r="10" spans="1:47" ht="14.25" customHeight="1">
      <c r="A10" s="16" t="s">
        <v>68</v>
      </c>
      <c r="B10" s="16" t="s">
        <v>67</v>
      </c>
      <c r="C10" s="16" t="s">
        <v>19</v>
      </c>
      <c r="D10" s="17">
        <v>430601</v>
      </c>
      <c r="E10" s="17">
        <v>63697</v>
      </c>
      <c r="F10" s="18">
        <v>0.17145234469441301</v>
      </c>
      <c r="G10" s="19">
        <v>6.5163203918551904</v>
      </c>
      <c r="H10" s="19">
        <v>3.4814050897216502</v>
      </c>
      <c r="I10" s="19">
        <v>1.77554672904532</v>
      </c>
      <c r="J10" s="19">
        <v>1.89853525283765</v>
      </c>
      <c r="K10" s="19">
        <v>0.201485156286795</v>
      </c>
      <c r="L10" s="19">
        <v>0.25189569367474102</v>
      </c>
      <c r="M10" s="17">
        <v>3935</v>
      </c>
      <c r="N10" s="17">
        <v>4390</v>
      </c>
      <c r="O10" s="17">
        <v>5458</v>
      </c>
      <c r="P10" s="19">
        <v>146549.85</v>
      </c>
      <c r="Q10" s="19">
        <v>84718.85</v>
      </c>
      <c r="R10" s="17">
        <v>34392</v>
      </c>
      <c r="S10" s="17">
        <v>2513</v>
      </c>
      <c r="T10" s="17">
        <v>7512</v>
      </c>
      <c r="U10" s="17">
        <v>8498</v>
      </c>
      <c r="V10" s="17">
        <v>10624</v>
      </c>
      <c r="W10" s="19">
        <v>277391.48</v>
      </c>
      <c r="X10" s="19">
        <v>154600.48000000001</v>
      </c>
      <c r="Y10" s="17">
        <v>70508</v>
      </c>
      <c r="Z10" s="17">
        <v>5095</v>
      </c>
      <c r="AA10" s="17">
        <v>10921</v>
      </c>
      <c r="AB10" s="17">
        <v>12834</v>
      </c>
      <c r="AC10" s="17">
        <v>16045</v>
      </c>
      <c r="AD10" s="19">
        <v>415070.06</v>
      </c>
      <c r="AE10" s="19">
        <v>221755.06</v>
      </c>
      <c r="AF10" s="17">
        <v>113097</v>
      </c>
      <c r="AG10" s="17">
        <v>7834</v>
      </c>
      <c r="AH10" s="17">
        <v>12949</v>
      </c>
      <c r="AI10" s="17">
        <v>15880</v>
      </c>
      <c r="AJ10" s="17">
        <v>19893</v>
      </c>
      <c r="AK10" s="17">
        <v>518952</v>
      </c>
      <c r="AL10" s="17">
        <v>280567</v>
      </c>
      <c r="AM10" s="17">
        <v>138466</v>
      </c>
      <c r="AN10" s="17">
        <v>10078</v>
      </c>
      <c r="AO10" s="17">
        <v>12949</v>
      </c>
      <c r="AP10" s="17">
        <v>15880</v>
      </c>
      <c r="AQ10" s="17">
        <v>19893</v>
      </c>
      <c r="AR10" s="17">
        <v>518952</v>
      </c>
      <c r="AS10" s="17">
        <v>280567</v>
      </c>
      <c r="AT10" s="17">
        <v>138466</v>
      </c>
      <c r="AU10" s="17">
        <v>10078</v>
      </c>
    </row>
    <row r="11" spans="1:47" ht="14.25" customHeight="1">
      <c r="A11" s="20" t="s">
        <v>74</v>
      </c>
      <c r="B11" s="20" t="s">
        <v>67</v>
      </c>
      <c r="C11" s="20" t="s">
        <v>19</v>
      </c>
      <c r="D11" s="21">
        <v>396707</v>
      </c>
      <c r="E11" s="21">
        <v>55911</v>
      </c>
      <c r="F11" s="22">
        <v>0.16433260002503999</v>
      </c>
      <c r="G11" s="23">
        <v>6.4329918978376304</v>
      </c>
      <c r="H11" s="23">
        <v>3.4586040314070599</v>
      </c>
      <c r="I11" s="23">
        <v>1.7386918495465999</v>
      </c>
      <c r="J11" s="23">
        <v>1.86546475648799</v>
      </c>
      <c r="K11" s="23">
        <v>0.19507789164922801</v>
      </c>
      <c r="L11" s="23">
        <v>0.24454937311083699</v>
      </c>
      <c r="M11" s="21">
        <v>3707</v>
      </c>
      <c r="N11" s="21">
        <v>4136</v>
      </c>
      <c r="O11" s="21">
        <v>5240</v>
      </c>
      <c r="P11" s="23">
        <v>136911.15</v>
      </c>
      <c r="Q11" s="23">
        <v>75957.149999999994</v>
      </c>
      <c r="R11" s="21">
        <v>34676</v>
      </c>
      <c r="S11" s="21">
        <v>2688</v>
      </c>
      <c r="T11" s="21">
        <v>6504</v>
      </c>
      <c r="U11" s="21">
        <v>7476</v>
      </c>
      <c r="V11" s="21">
        <v>9400</v>
      </c>
      <c r="W11" s="23">
        <v>247371.18</v>
      </c>
      <c r="X11" s="23">
        <v>133834.18</v>
      </c>
      <c r="Y11" s="21">
        <v>66929</v>
      </c>
      <c r="Z11" s="21">
        <v>4595</v>
      </c>
      <c r="AA11" s="21">
        <v>9188</v>
      </c>
      <c r="AB11" s="21">
        <v>10907</v>
      </c>
      <c r="AC11" s="21">
        <v>13673</v>
      </c>
      <c r="AD11" s="23">
        <v>359675.01</v>
      </c>
      <c r="AE11" s="23">
        <v>193374.01</v>
      </c>
      <c r="AF11" s="21">
        <v>97212</v>
      </c>
      <c r="AG11" s="21">
        <v>7088</v>
      </c>
      <c r="AH11" s="21">
        <v>9979</v>
      </c>
      <c r="AI11" s="21">
        <v>12114</v>
      </c>
      <c r="AJ11" s="21">
        <v>15185</v>
      </c>
      <c r="AK11" s="23">
        <v>400273.59</v>
      </c>
      <c r="AL11" s="23">
        <v>215482.59</v>
      </c>
      <c r="AM11" s="21">
        <v>107482</v>
      </c>
      <c r="AN11" s="21">
        <v>7808</v>
      </c>
      <c r="AO11" s="21">
        <v>9979</v>
      </c>
      <c r="AP11" s="21">
        <v>12114</v>
      </c>
      <c r="AQ11" s="21">
        <v>15185</v>
      </c>
      <c r="AR11" s="23">
        <v>400273.59</v>
      </c>
      <c r="AS11" s="23">
        <v>215482.59</v>
      </c>
      <c r="AT11" s="21">
        <v>107482</v>
      </c>
      <c r="AU11" s="21">
        <v>7808</v>
      </c>
    </row>
    <row r="12" spans="1:47" ht="14.25" customHeight="1">
      <c r="A12" s="16" t="s">
        <v>75</v>
      </c>
      <c r="B12" s="16" t="s">
        <v>67</v>
      </c>
      <c r="C12" s="16" t="s">
        <v>19</v>
      </c>
      <c r="D12" s="17">
        <v>404621</v>
      </c>
      <c r="E12" s="17">
        <v>60581</v>
      </c>
      <c r="F12" s="18">
        <v>0.17190208151070499</v>
      </c>
      <c r="G12" s="19">
        <v>6.44531255674221</v>
      </c>
      <c r="H12" s="19">
        <v>3.3094943959327199</v>
      </c>
      <c r="I12" s="19">
        <v>1.8538815800333399</v>
      </c>
      <c r="J12" s="19">
        <v>1.98976576814513</v>
      </c>
      <c r="K12" s="19">
        <v>0.203116488668064</v>
      </c>
      <c r="L12" s="19">
        <v>0.25235634935045598</v>
      </c>
      <c r="M12" s="17">
        <v>4074</v>
      </c>
      <c r="N12" s="17">
        <v>4557</v>
      </c>
      <c r="O12" s="17">
        <v>5672</v>
      </c>
      <c r="P12" s="19">
        <v>142274.85</v>
      </c>
      <c r="Q12" s="19">
        <v>75282.850000000006</v>
      </c>
      <c r="R12" s="17">
        <v>39148</v>
      </c>
      <c r="S12" s="17">
        <v>3018</v>
      </c>
      <c r="T12" s="17">
        <v>7373</v>
      </c>
      <c r="U12" s="17">
        <v>8396</v>
      </c>
      <c r="V12" s="17">
        <v>10467</v>
      </c>
      <c r="W12" s="19">
        <v>263745.64</v>
      </c>
      <c r="X12" s="19">
        <v>136850.64000000001</v>
      </c>
      <c r="Y12" s="17">
        <v>74510</v>
      </c>
      <c r="Z12" s="17">
        <v>5831</v>
      </c>
      <c r="AA12" s="17">
        <v>10414</v>
      </c>
      <c r="AB12" s="17">
        <v>12305</v>
      </c>
      <c r="AC12" s="17">
        <v>15288</v>
      </c>
      <c r="AD12" s="19">
        <v>390463.48</v>
      </c>
      <c r="AE12" s="19">
        <v>200492.48</v>
      </c>
      <c r="AF12" s="17">
        <v>112310</v>
      </c>
      <c r="AG12" s="17">
        <v>8232</v>
      </c>
      <c r="AH12" s="17">
        <v>12120</v>
      </c>
      <c r="AI12" s="17">
        <v>14856</v>
      </c>
      <c r="AJ12" s="17">
        <v>18516</v>
      </c>
      <c r="AK12" s="19">
        <v>474377.85</v>
      </c>
      <c r="AL12" s="19">
        <v>246251.85</v>
      </c>
      <c r="AM12" s="17">
        <v>133548</v>
      </c>
      <c r="AN12" s="17">
        <v>9902</v>
      </c>
      <c r="AO12" s="17">
        <v>12120</v>
      </c>
      <c r="AP12" s="17">
        <v>14856</v>
      </c>
      <c r="AQ12" s="17">
        <v>18516</v>
      </c>
      <c r="AR12" s="19">
        <v>474377.85</v>
      </c>
      <c r="AS12" s="19">
        <v>246251.85</v>
      </c>
      <c r="AT12" s="17">
        <v>133548</v>
      </c>
      <c r="AU12" s="17">
        <v>9902</v>
      </c>
    </row>
    <row r="13" spans="1:47" ht="14.25" customHeight="1">
      <c r="A13" s="20" t="s">
        <v>76</v>
      </c>
      <c r="B13" s="20" t="s">
        <v>67</v>
      </c>
      <c r="C13" s="20" t="s">
        <v>19</v>
      </c>
      <c r="D13" s="21">
        <v>411201</v>
      </c>
      <c r="E13" s="21">
        <v>62406</v>
      </c>
      <c r="F13" s="22">
        <v>0.18977341922251101</v>
      </c>
      <c r="G13" s="23">
        <v>7.08405922507451</v>
      </c>
      <c r="H13" s="23">
        <v>3.6699163541967099</v>
      </c>
      <c r="I13" s="23">
        <v>2.0118418100823598</v>
      </c>
      <c r="J13" s="23">
        <v>2.1713296798384798</v>
      </c>
      <c r="K13" s="23">
        <v>0.22130884850815599</v>
      </c>
      <c r="L13" s="23">
        <v>0.27524596993878803</v>
      </c>
      <c r="M13" s="21">
        <v>4373</v>
      </c>
      <c r="N13" s="21">
        <v>4859</v>
      </c>
      <c r="O13" s="21">
        <v>6008</v>
      </c>
      <c r="P13" s="23">
        <v>157782.65</v>
      </c>
      <c r="Q13" s="23">
        <v>84773.65</v>
      </c>
      <c r="R13" s="21">
        <v>41132</v>
      </c>
      <c r="S13" s="21">
        <v>3229</v>
      </c>
      <c r="T13" s="21">
        <v>8049</v>
      </c>
      <c r="U13" s="21">
        <v>9101</v>
      </c>
      <c r="V13" s="21">
        <v>11312</v>
      </c>
      <c r="W13" s="23">
        <v>293205.52</v>
      </c>
      <c r="X13" s="23">
        <v>156252.51999999999</v>
      </c>
      <c r="Y13" s="21">
        <v>78454</v>
      </c>
      <c r="Z13" s="21">
        <v>6284</v>
      </c>
      <c r="AA13" s="21">
        <v>11843</v>
      </c>
      <c r="AB13" s="21">
        <v>13811</v>
      </c>
      <c r="AC13" s="21">
        <v>17177</v>
      </c>
      <c r="AD13" s="23">
        <v>442087.8</v>
      </c>
      <c r="AE13" s="23">
        <v>229024.8</v>
      </c>
      <c r="AF13" s="21">
        <v>125551</v>
      </c>
      <c r="AG13" s="21">
        <v>9953</v>
      </c>
      <c r="AH13" s="21">
        <v>14420</v>
      </c>
      <c r="AI13" s="21">
        <v>17782</v>
      </c>
      <c r="AJ13" s="21">
        <v>22142</v>
      </c>
      <c r="AK13" s="23">
        <v>568239.01</v>
      </c>
      <c r="AL13" s="23">
        <v>294117.01</v>
      </c>
      <c r="AM13" s="21">
        <v>160095</v>
      </c>
      <c r="AN13" s="21">
        <v>12691</v>
      </c>
      <c r="AO13" s="21">
        <v>14420</v>
      </c>
      <c r="AP13" s="21">
        <v>17782</v>
      </c>
      <c r="AQ13" s="21">
        <v>22142</v>
      </c>
      <c r="AR13" s="23">
        <v>568239.01</v>
      </c>
      <c r="AS13" s="23">
        <v>294117.01</v>
      </c>
      <c r="AT13" s="21">
        <v>160095</v>
      </c>
      <c r="AU13" s="21">
        <v>12691</v>
      </c>
    </row>
    <row r="14" spans="1:47" ht="14.25" customHeight="1">
      <c r="A14" s="16" t="s">
        <v>71</v>
      </c>
      <c r="B14" s="16" t="s">
        <v>67</v>
      </c>
      <c r="C14" s="16" t="s">
        <v>19</v>
      </c>
      <c r="D14" s="17">
        <v>363412</v>
      </c>
      <c r="E14" s="17">
        <v>44996</v>
      </c>
      <c r="F14" s="18">
        <v>8.68299404391501E-2</v>
      </c>
      <c r="G14" s="19">
        <v>3.4927989154591499</v>
      </c>
      <c r="H14" s="19">
        <v>1.9681522802026801</v>
      </c>
      <c r="I14" s="19">
        <v>0.85692061516579299</v>
      </c>
      <c r="J14" s="19">
        <v>0.91694817317094901</v>
      </c>
      <c r="K14" s="19">
        <v>0.10269801760156499</v>
      </c>
      <c r="L14" s="19">
        <v>0.13078940350253401</v>
      </c>
      <c r="M14" s="17">
        <v>2759</v>
      </c>
      <c r="N14" s="17">
        <v>3201</v>
      </c>
      <c r="O14" s="17">
        <v>4124</v>
      </c>
      <c r="P14" s="19">
        <v>111543.74</v>
      </c>
      <c r="Q14" s="19">
        <v>65191.74</v>
      </c>
      <c r="R14" s="17">
        <v>26350</v>
      </c>
      <c r="S14" s="17">
        <v>1877</v>
      </c>
      <c r="T14" s="17">
        <v>3907</v>
      </c>
      <c r="U14" s="17">
        <v>4621</v>
      </c>
      <c r="V14" s="17">
        <v>5885</v>
      </c>
      <c r="W14" s="19">
        <v>157161.98000000001</v>
      </c>
      <c r="X14" s="19">
        <v>88558.98</v>
      </c>
      <c r="Y14" s="17">
        <v>38558</v>
      </c>
      <c r="Z14" s="17">
        <v>2701</v>
      </c>
      <c r="AA14" s="17">
        <v>3907</v>
      </c>
      <c r="AB14" s="17">
        <v>4621</v>
      </c>
      <c r="AC14" s="17">
        <v>5885</v>
      </c>
      <c r="AD14" s="19">
        <v>157161.98000000001</v>
      </c>
      <c r="AE14" s="19">
        <v>88558.98</v>
      </c>
      <c r="AF14" s="17">
        <v>38558</v>
      </c>
      <c r="AG14" s="17">
        <v>2701</v>
      </c>
      <c r="AH14" s="17">
        <v>3907</v>
      </c>
      <c r="AI14" s="17">
        <v>4621</v>
      </c>
      <c r="AJ14" s="17">
        <v>5885</v>
      </c>
      <c r="AK14" s="19">
        <v>157161.98000000001</v>
      </c>
      <c r="AL14" s="19">
        <v>88558.98</v>
      </c>
      <c r="AM14" s="17">
        <v>38558</v>
      </c>
      <c r="AN14" s="17">
        <v>2701</v>
      </c>
      <c r="AO14" s="17">
        <v>3907</v>
      </c>
      <c r="AP14" s="17">
        <v>4621</v>
      </c>
      <c r="AQ14" s="17">
        <v>5885</v>
      </c>
      <c r="AR14" s="19">
        <v>157161.98000000001</v>
      </c>
      <c r="AS14" s="19">
        <v>88558.98</v>
      </c>
      <c r="AT14" s="17">
        <v>38558</v>
      </c>
      <c r="AU14" s="17">
        <v>2701</v>
      </c>
    </row>
    <row r="15" spans="1:47" ht="14.25" customHeight="1">
      <c r="A15" s="20" t="s">
        <v>77</v>
      </c>
      <c r="B15" s="20" t="s">
        <v>67</v>
      </c>
      <c r="C15" s="20" t="s">
        <v>20</v>
      </c>
      <c r="D15" s="21">
        <v>1480737</v>
      </c>
      <c r="E15" s="21">
        <v>180102</v>
      </c>
      <c r="F15" s="22">
        <v>5.82059055424149E-2</v>
      </c>
      <c r="G15" s="23">
        <v>2.31480860845521</v>
      </c>
      <c r="H15" s="23">
        <v>1.20678648765699</v>
      </c>
      <c r="I15" s="23">
        <v>0.64117555607377996</v>
      </c>
      <c r="J15" s="23">
        <v>0.68180808652874503</v>
      </c>
      <c r="K15" s="23">
        <v>6.8094746310424101E-2</v>
      </c>
      <c r="L15" s="23">
        <v>8.5407158165928199E-2</v>
      </c>
      <c r="M15" s="21">
        <v>10483</v>
      </c>
      <c r="N15" s="21">
        <v>12264</v>
      </c>
      <c r="O15" s="21">
        <v>15382</v>
      </c>
      <c r="P15" s="23">
        <v>416901.66</v>
      </c>
      <c r="Q15" s="23">
        <v>217344.66</v>
      </c>
      <c r="R15" s="21">
        <v>115477</v>
      </c>
      <c r="S15" s="21">
        <v>7318</v>
      </c>
      <c r="T15" s="21">
        <v>10483</v>
      </c>
      <c r="U15" s="21">
        <v>12264</v>
      </c>
      <c r="V15" s="21">
        <v>15382</v>
      </c>
      <c r="W15" s="23">
        <v>416901.66</v>
      </c>
      <c r="X15" s="23">
        <v>217344.66</v>
      </c>
      <c r="Y15" s="21">
        <v>115477</v>
      </c>
      <c r="Z15" s="21">
        <v>7318</v>
      </c>
      <c r="AA15" s="21">
        <v>10483</v>
      </c>
      <c r="AB15" s="21">
        <v>12264</v>
      </c>
      <c r="AC15" s="21">
        <v>15382</v>
      </c>
      <c r="AD15" s="23">
        <v>416901.66</v>
      </c>
      <c r="AE15" s="23">
        <v>217344.66</v>
      </c>
      <c r="AF15" s="21">
        <v>115477</v>
      </c>
      <c r="AG15" s="21">
        <v>7318</v>
      </c>
      <c r="AH15" s="21">
        <v>10483</v>
      </c>
      <c r="AI15" s="21">
        <v>12264</v>
      </c>
      <c r="AJ15" s="21">
        <v>15382</v>
      </c>
      <c r="AK15" s="23">
        <v>416901.66</v>
      </c>
      <c r="AL15" s="23">
        <v>217344.66</v>
      </c>
      <c r="AM15" s="21">
        <v>115477</v>
      </c>
      <c r="AN15" s="21">
        <v>7318</v>
      </c>
      <c r="AO15" s="21">
        <v>10483</v>
      </c>
      <c r="AP15" s="21">
        <v>12264</v>
      </c>
      <c r="AQ15" s="21">
        <v>15382</v>
      </c>
      <c r="AR15" s="23">
        <v>416901.66</v>
      </c>
      <c r="AS15" s="23">
        <v>217344.66</v>
      </c>
      <c r="AT15" s="21">
        <v>115477</v>
      </c>
      <c r="AU15" s="21">
        <v>7318</v>
      </c>
    </row>
    <row r="16" spans="1:47" ht="14.25" customHeight="1">
      <c r="A16" s="16" t="s">
        <v>78</v>
      </c>
      <c r="B16" s="16" t="s">
        <v>67</v>
      </c>
      <c r="C16" s="16" t="s">
        <v>19</v>
      </c>
      <c r="D16" s="17">
        <v>381332</v>
      </c>
      <c r="E16" s="17">
        <v>55144</v>
      </c>
      <c r="F16" s="18">
        <v>0.15093210503409299</v>
      </c>
      <c r="G16" s="19">
        <v>6.1108178586972297</v>
      </c>
      <c r="H16" s="19">
        <v>3.3036040185695601</v>
      </c>
      <c r="I16" s="19">
        <v>1.6250725373567401</v>
      </c>
      <c r="J16" s="19">
        <v>1.7325729000435199</v>
      </c>
      <c r="K16" s="19">
        <v>0.182032496735819</v>
      </c>
      <c r="L16" s="19">
        <v>0.229381256347019</v>
      </c>
      <c r="M16" s="17">
        <v>3334</v>
      </c>
      <c r="N16" s="17">
        <v>3761</v>
      </c>
      <c r="O16" s="17">
        <v>4726</v>
      </c>
      <c r="P16" s="19">
        <v>129874.86</v>
      </c>
      <c r="Q16" s="19">
        <v>72836.86</v>
      </c>
      <c r="R16" s="17">
        <v>33045</v>
      </c>
      <c r="S16" s="17">
        <v>2206</v>
      </c>
      <c r="T16" s="17">
        <v>5809</v>
      </c>
      <c r="U16" s="17">
        <v>6723</v>
      </c>
      <c r="V16" s="17">
        <v>8448</v>
      </c>
      <c r="W16" s="19">
        <v>223797.24</v>
      </c>
      <c r="X16" s="19">
        <v>119723.24</v>
      </c>
      <c r="Y16" s="17">
        <v>61977</v>
      </c>
      <c r="Z16" s="17">
        <v>3633</v>
      </c>
      <c r="AA16" s="17">
        <v>8323</v>
      </c>
      <c r="AB16" s="17">
        <v>10038</v>
      </c>
      <c r="AC16" s="17">
        <v>12649</v>
      </c>
      <c r="AD16" s="19">
        <v>336974.94</v>
      </c>
      <c r="AE16" s="19">
        <v>182173.94</v>
      </c>
      <c r="AF16" s="17">
        <v>89613</v>
      </c>
      <c r="AG16" s="17">
        <v>5928</v>
      </c>
      <c r="AH16" s="17">
        <v>8741</v>
      </c>
      <c r="AI16" s="17">
        <v>10654</v>
      </c>
      <c r="AJ16" s="17">
        <v>13433</v>
      </c>
      <c r="AK16" s="19">
        <v>356923.83</v>
      </c>
      <c r="AL16" s="19">
        <v>191486.83</v>
      </c>
      <c r="AM16" s="17">
        <v>95283</v>
      </c>
      <c r="AN16" s="17">
        <v>6252</v>
      </c>
      <c r="AO16" s="17">
        <v>8741</v>
      </c>
      <c r="AP16" s="17">
        <v>10654</v>
      </c>
      <c r="AQ16" s="17">
        <v>13433</v>
      </c>
      <c r="AR16" s="19">
        <v>356923.83</v>
      </c>
      <c r="AS16" s="19">
        <v>191486.83</v>
      </c>
      <c r="AT16" s="17">
        <v>95283</v>
      </c>
      <c r="AU16" s="17">
        <v>6252</v>
      </c>
    </row>
    <row r="17" spans="1:47" ht="14.25" customHeight="1">
      <c r="A17" s="20" t="s">
        <v>75</v>
      </c>
      <c r="B17" s="20" t="s">
        <v>67</v>
      </c>
      <c r="C17" s="20" t="s">
        <v>20</v>
      </c>
      <c r="D17" s="21">
        <v>1623116</v>
      </c>
      <c r="E17" s="21">
        <v>243601</v>
      </c>
      <c r="F17" s="22">
        <v>0.171411447407851</v>
      </c>
      <c r="G17" s="23">
        <v>6.6201027089379796</v>
      </c>
      <c r="H17" s="23">
        <v>3.2772223430938299</v>
      </c>
      <c r="I17" s="23">
        <v>2.01816495006178</v>
      </c>
      <c r="J17" s="23">
        <v>2.1464854413569698</v>
      </c>
      <c r="K17" s="23">
        <v>0.20302461812554101</v>
      </c>
      <c r="L17" s="23">
        <v>0.25350060139326203</v>
      </c>
      <c r="M17" s="21">
        <v>16126</v>
      </c>
      <c r="N17" s="21">
        <v>17978</v>
      </c>
      <c r="O17" s="21">
        <v>22563</v>
      </c>
      <c r="P17" s="23">
        <v>586822.84</v>
      </c>
      <c r="Q17" s="23">
        <v>301858.84000000003</v>
      </c>
      <c r="R17" s="21">
        <v>166980</v>
      </c>
      <c r="S17" s="21">
        <v>10397</v>
      </c>
      <c r="T17" s="21">
        <v>29357</v>
      </c>
      <c r="U17" s="21">
        <v>33454</v>
      </c>
      <c r="V17" s="21">
        <v>42005</v>
      </c>
      <c r="W17" s="23">
        <v>1090871.6299999999</v>
      </c>
      <c r="X17" s="23">
        <v>551109.63</v>
      </c>
      <c r="Y17" s="21">
        <v>321829</v>
      </c>
      <c r="Z17" s="21">
        <v>20686</v>
      </c>
      <c r="AA17" s="21">
        <v>41756</v>
      </c>
      <c r="AB17" s="21">
        <v>49457</v>
      </c>
      <c r="AC17" s="21">
        <v>61753</v>
      </c>
      <c r="AD17" s="23">
        <v>1612663.64</v>
      </c>
      <c r="AE17" s="23">
        <v>798334.64</v>
      </c>
      <c r="AF17" s="21">
        <v>491627</v>
      </c>
      <c r="AG17" s="21">
        <v>31259</v>
      </c>
      <c r="AH17" s="21">
        <v>48537</v>
      </c>
      <c r="AI17" s="21">
        <v>59629</v>
      </c>
      <c r="AJ17" s="21">
        <v>74402</v>
      </c>
      <c r="AK17" s="23">
        <v>1939263.87</v>
      </c>
      <c r="AL17" s="23">
        <v>961971.87</v>
      </c>
      <c r="AM17" s="21">
        <v>590013</v>
      </c>
      <c r="AN17" s="21">
        <v>37667</v>
      </c>
      <c r="AO17" s="21">
        <v>48537</v>
      </c>
      <c r="AP17" s="21">
        <v>59629</v>
      </c>
      <c r="AQ17" s="21">
        <v>74402</v>
      </c>
      <c r="AR17" s="23">
        <v>1939263.87</v>
      </c>
      <c r="AS17" s="23">
        <v>961971.87</v>
      </c>
      <c r="AT17" s="21">
        <v>590013</v>
      </c>
      <c r="AU17" s="21">
        <v>37667</v>
      </c>
    </row>
    <row r="18" spans="1:47" ht="14.25" customHeight="1">
      <c r="A18" s="16" t="s">
        <v>79</v>
      </c>
      <c r="B18" s="16" t="s">
        <v>67</v>
      </c>
      <c r="C18" s="16" t="s">
        <v>20</v>
      </c>
      <c r="D18" s="17">
        <v>1695796</v>
      </c>
      <c r="E18" s="17">
        <v>180119</v>
      </c>
      <c r="F18" s="18">
        <v>0.112497848644507</v>
      </c>
      <c r="G18" s="19">
        <v>4.5338380181990798</v>
      </c>
      <c r="H18" s="19">
        <v>2.4695749476734798</v>
      </c>
      <c r="I18" s="19">
        <v>1.21434718158551</v>
      </c>
      <c r="J18" s="19">
        <v>1.29417218616581</v>
      </c>
      <c r="K18" s="19">
        <v>0.133400696206397</v>
      </c>
      <c r="L18" s="19">
        <v>0.16796118121908299</v>
      </c>
      <c r="M18" s="17">
        <v>9765</v>
      </c>
      <c r="N18" s="17">
        <v>11104</v>
      </c>
      <c r="O18" s="17">
        <v>13949</v>
      </c>
      <c r="P18" s="19">
        <v>379219.22</v>
      </c>
      <c r="Q18" s="19">
        <v>214211.22</v>
      </c>
      <c r="R18" s="17">
        <v>95153</v>
      </c>
      <c r="S18" s="17">
        <v>6220</v>
      </c>
      <c r="T18" s="17">
        <v>17794</v>
      </c>
      <c r="U18" s="17">
        <v>20766</v>
      </c>
      <c r="V18" s="17">
        <v>26179</v>
      </c>
      <c r="W18" s="19">
        <v>703842.62</v>
      </c>
      <c r="X18" s="19">
        <v>387841.62</v>
      </c>
      <c r="Y18" s="17">
        <v>184794</v>
      </c>
      <c r="Z18" s="17">
        <v>12196</v>
      </c>
      <c r="AA18" s="17">
        <v>20263</v>
      </c>
      <c r="AB18" s="17">
        <v>24028</v>
      </c>
      <c r="AC18" s="17">
        <v>30253</v>
      </c>
      <c r="AD18" s="19">
        <v>816630.37</v>
      </c>
      <c r="AE18" s="19">
        <v>444817.37</v>
      </c>
      <c r="AF18" s="17">
        <v>218727</v>
      </c>
      <c r="AG18" s="17">
        <v>14378</v>
      </c>
      <c r="AH18" s="17">
        <v>20263</v>
      </c>
      <c r="AI18" s="17">
        <v>24028</v>
      </c>
      <c r="AJ18" s="17">
        <v>30253</v>
      </c>
      <c r="AK18" s="19">
        <v>816630.37</v>
      </c>
      <c r="AL18" s="19">
        <v>444817.37</v>
      </c>
      <c r="AM18" s="17">
        <v>218727</v>
      </c>
      <c r="AN18" s="17">
        <v>14378</v>
      </c>
      <c r="AO18" s="17">
        <v>20263</v>
      </c>
      <c r="AP18" s="17">
        <v>24028</v>
      </c>
      <c r="AQ18" s="17">
        <v>30253</v>
      </c>
      <c r="AR18" s="19">
        <v>816630.37</v>
      </c>
      <c r="AS18" s="19">
        <v>444817.37</v>
      </c>
      <c r="AT18" s="17">
        <v>218727</v>
      </c>
      <c r="AU18" s="17">
        <v>14378</v>
      </c>
    </row>
    <row r="19" spans="1:47" ht="14.25" customHeight="1">
      <c r="A19" s="20" t="s">
        <v>70</v>
      </c>
      <c r="B19" s="20" t="s">
        <v>67</v>
      </c>
      <c r="C19" s="20" t="s">
        <v>19</v>
      </c>
      <c r="D19" s="21">
        <v>372098</v>
      </c>
      <c r="E19" s="21">
        <v>56433</v>
      </c>
      <c r="F19" s="22">
        <v>0.20351567345347599</v>
      </c>
      <c r="G19" s="23">
        <v>7.7075404461928301</v>
      </c>
      <c r="H19" s="23">
        <v>3.9411980578739398</v>
      </c>
      <c r="I19" s="23">
        <v>2.2275973278046499</v>
      </c>
      <c r="J19" s="23">
        <v>2.3971435153190499</v>
      </c>
      <c r="K19" s="23">
        <v>0.236616873106161</v>
      </c>
      <c r="L19" s="23">
        <v>0.29426045044566101</v>
      </c>
      <c r="M19" s="21">
        <v>4120</v>
      </c>
      <c r="N19" s="21">
        <v>4568</v>
      </c>
      <c r="O19" s="21">
        <v>5702</v>
      </c>
      <c r="P19" s="23">
        <v>156874.17000000001</v>
      </c>
      <c r="Q19" s="23">
        <v>82136.17</v>
      </c>
      <c r="R19" s="21">
        <v>42364</v>
      </c>
      <c r="S19" s="21">
        <v>2798</v>
      </c>
      <c r="T19" s="21">
        <v>7650</v>
      </c>
      <c r="U19" s="21">
        <v>8644</v>
      </c>
      <c r="V19" s="21">
        <v>10750</v>
      </c>
      <c r="W19" s="23">
        <v>284497.33</v>
      </c>
      <c r="X19" s="23">
        <v>145477.32999999999</v>
      </c>
      <c r="Y19" s="21">
        <v>80773</v>
      </c>
      <c r="Z19" s="21">
        <v>5947</v>
      </c>
      <c r="AA19" s="21">
        <v>11485</v>
      </c>
      <c r="AB19" s="21">
        <v>13353</v>
      </c>
      <c r="AC19" s="21">
        <v>16606</v>
      </c>
      <c r="AD19" s="23">
        <v>434959.63</v>
      </c>
      <c r="AE19" s="23">
        <v>222413.63</v>
      </c>
      <c r="AF19" s="21">
        <v>125710</v>
      </c>
      <c r="AG19" s="21">
        <v>9568</v>
      </c>
      <c r="AH19" s="21">
        <v>14201</v>
      </c>
      <c r="AI19" s="21">
        <v>17356</v>
      </c>
      <c r="AJ19" s="21">
        <v>21733</v>
      </c>
      <c r="AK19" s="23">
        <v>568679.13</v>
      </c>
      <c r="AL19" s="23">
        <v>293209.13</v>
      </c>
      <c r="AM19" s="21">
        <v>162746</v>
      </c>
      <c r="AN19" s="21">
        <v>12324</v>
      </c>
      <c r="AO19" s="21">
        <v>14665</v>
      </c>
      <c r="AP19" s="21">
        <v>18154</v>
      </c>
      <c r="AQ19" s="21">
        <v>22749</v>
      </c>
      <c r="AR19" s="23">
        <v>596711.71</v>
      </c>
      <c r="AS19" s="23">
        <v>308715.71000000002</v>
      </c>
      <c r="AT19" s="21">
        <v>169216</v>
      </c>
      <c r="AU19" s="21">
        <v>12786</v>
      </c>
    </row>
    <row r="20" spans="1:47" ht="14.25" customHeight="1">
      <c r="A20" s="16" t="s">
        <v>77</v>
      </c>
      <c r="B20" s="16" t="s">
        <v>67</v>
      </c>
      <c r="C20" s="16" t="s">
        <v>19</v>
      </c>
      <c r="D20" s="17">
        <v>370416</v>
      </c>
      <c r="E20" s="17">
        <v>44637</v>
      </c>
      <c r="F20" s="18">
        <v>5.6320989313798003E-2</v>
      </c>
      <c r="G20" s="19">
        <v>2.1771996325918002</v>
      </c>
      <c r="H20" s="19">
        <v>1.1549311109617599</v>
      </c>
      <c r="I20" s="19">
        <v>0.55409189685686799</v>
      </c>
      <c r="J20" s="19">
        <v>0.58458229719739196</v>
      </c>
      <c r="K20" s="19">
        <v>6.5304567959316301E-2</v>
      </c>
      <c r="L20" s="19">
        <v>8.1165848959383502E-2</v>
      </c>
      <c r="M20" s="17">
        <v>2514</v>
      </c>
      <c r="N20" s="17">
        <v>2915</v>
      </c>
      <c r="O20" s="17">
        <v>3623</v>
      </c>
      <c r="P20" s="19">
        <v>97183.66</v>
      </c>
      <c r="Q20" s="19">
        <v>51552.66</v>
      </c>
      <c r="R20" s="17">
        <v>24733</v>
      </c>
      <c r="S20" s="17">
        <v>1361</v>
      </c>
      <c r="T20" s="17">
        <v>2514</v>
      </c>
      <c r="U20" s="17">
        <v>2915</v>
      </c>
      <c r="V20" s="17">
        <v>3623</v>
      </c>
      <c r="W20" s="19">
        <v>97183.66</v>
      </c>
      <c r="X20" s="19">
        <v>51552.66</v>
      </c>
      <c r="Y20" s="17">
        <v>24733</v>
      </c>
      <c r="Z20" s="17">
        <v>1361</v>
      </c>
      <c r="AA20" s="17">
        <v>2514</v>
      </c>
      <c r="AB20" s="17">
        <v>2915</v>
      </c>
      <c r="AC20" s="17">
        <v>3623</v>
      </c>
      <c r="AD20" s="19">
        <v>97183.66</v>
      </c>
      <c r="AE20" s="19">
        <v>51552.66</v>
      </c>
      <c r="AF20" s="17">
        <v>24733</v>
      </c>
      <c r="AG20" s="17">
        <v>1361</v>
      </c>
      <c r="AH20" s="17">
        <v>2514</v>
      </c>
      <c r="AI20" s="17">
        <v>2915</v>
      </c>
      <c r="AJ20" s="17">
        <v>3623</v>
      </c>
      <c r="AK20" s="19">
        <v>97183.66</v>
      </c>
      <c r="AL20" s="19">
        <v>51552.66</v>
      </c>
      <c r="AM20" s="17">
        <v>24733</v>
      </c>
      <c r="AN20" s="17">
        <v>1361</v>
      </c>
      <c r="AO20" s="17">
        <v>2514</v>
      </c>
      <c r="AP20" s="17">
        <v>2915</v>
      </c>
      <c r="AQ20" s="17">
        <v>3623</v>
      </c>
      <c r="AR20" s="19">
        <v>97183.66</v>
      </c>
      <c r="AS20" s="19">
        <v>51552.66</v>
      </c>
      <c r="AT20" s="17">
        <v>24733</v>
      </c>
      <c r="AU20" s="17">
        <v>1361</v>
      </c>
    </row>
    <row r="21" spans="1:47" ht="14.25" customHeight="1">
      <c r="A21" s="20" t="s">
        <v>78</v>
      </c>
      <c r="B21" s="20" t="s">
        <v>67</v>
      </c>
      <c r="C21" s="20" t="s">
        <v>20</v>
      </c>
      <c r="D21" s="21">
        <v>1527492</v>
      </c>
      <c r="E21" s="21">
        <v>222097</v>
      </c>
      <c r="F21" s="22">
        <v>0.15241088353287099</v>
      </c>
      <c r="G21" s="23">
        <v>6.0148384714786802</v>
      </c>
      <c r="H21" s="23">
        <v>3.0323578436448901</v>
      </c>
      <c r="I21" s="23">
        <v>1.8254141208571</v>
      </c>
      <c r="J21" s="23">
        <v>1.93907616942147</v>
      </c>
      <c r="K21" s="23">
        <v>0.18312268963560999</v>
      </c>
      <c r="L21" s="23">
        <v>0.228764909026236</v>
      </c>
      <c r="M21" s="21">
        <v>13558</v>
      </c>
      <c r="N21" s="21">
        <v>15341</v>
      </c>
      <c r="O21" s="21">
        <v>19133</v>
      </c>
      <c r="P21" s="23">
        <v>501412.72</v>
      </c>
      <c r="Q21" s="23">
        <v>254114.72</v>
      </c>
      <c r="R21" s="21">
        <v>150319</v>
      </c>
      <c r="S21" s="21">
        <v>9352</v>
      </c>
      <c r="T21" s="21">
        <v>23941</v>
      </c>
      <c r="U21" s="21">
        <v>27628</v>
      </c>
      <c r="V21" s="21">
        <v>34600</v>
      </c>
      <c r="W21" s="23">
        <v>902106.93</v>
      </c>
      <c r="X21" s="23">
        <v>444293.93</v>
      </c>
      <c r="Y21" s="21">
        <v>279457</v>
      </c>
      <c r="Z21" s="21">
        <v>16790</v>
      </c>
      <c r="AA21" s="21">
        <v>33850</v>
      </c>
      <c r="AB21" s="21">
        <v>40671</v>
      </c>
      <c r="AC21" s="21">
        <v>50808</v>
      </c>
      <c r="AD21" s="23">
        <v>1335877.58</v>
      </c>
      <c r="AE21" s="23">
        <v>673477.58</v>
      </c>
      <c r="AF21" s="21">
        <v>405419</v>
      </c>
      <c r="AG21" s="21">
        <v>25244</v>
      </c>
      <c r="AH21" s="21">
        <v>35508</v>
      </c>
      <c r="AI21" s="21">
        <v>43167</v>
      </c>
      <c r="AJ21" s="21">
        <v>53931</v>
      </c>
      <c r="AK21" s="23">
        <v>1422062.52</v>
      </c>
      <c r="AL21" s="23">
        <v>715609.52</v>
      </c>
      <c r="AM21" s="21">
        <v>431369</v>
      </c>
      <c r="AN21" s="21">
        <v>26854</v>
      </c>
      <c r="AO21" s="21">
        <v>35508</v>
      </c>
      <c r="AP21" s="21">
        <v>43167</v>
      </c>
      <c r="AQ21" s="21">
        <v>53931</v>
      </c>
      <c r="AR21" s="23">
        <v>1422062.52</v>
      </c>
      <c r="AS21" s="23">
        <v>715609.52</v>
      </c>
      <c r="AT21" s="21">
        <v>431369</v>
      </c>
      <c r="AU21" s="21">
        <v>26854</v>
      </c>
    </row>
    <row r="22" spans="1:47" ht="14.25" customHeight="1">
      <c r="A22" s="16" t="s">
        <v>80</v>
      </c>
      <c r="B22" s="16" t="s">
        <v>67</v>
      </c>
      <c r="C22" s="16" t="s">
        <v>20</v>
      </c>
      <c r="D22" s="17">
        <v>1659711</v>
      </c>
      <c r="E22" s="17">
        <v>230908</v>
      </c>
      <c r="F22" s="18">
        <v>0.16895040449009999</v>
      </c>
      <c r="G22" s="19">
        <v>6.6439241169643299</v>
      </c>
      <c r="H22" s="19">
        <v>3.3676106068217599</v>
      </c>
      <c r="I22" s="19">
        <v>1.9736128674623701</v>
      </c>
      <c r="J22" s="19">
        <v>2.1005811838481101</v>
      </c>
      <c r="K22" s="19">
        <v>0.200473781765898</v>
      </c>
      <c r="L22" s="19">
        <v>0.25157205467112398</v>
      </c>
      <c r="M22" s="17">
        <v>15111</v>
      </c>
      <c r="N22" s="17">
        <v>16878</v>
      </c>
      <c r="O22" s="17">
        <v>21234</v>
      </c>
      <c r="P22" s="19">
        <v>571631.81999999995</v>
      </c>
      <c r="Q22" s="19">
        <v>299979.82</v>
      </c>
      <c r="R22" s="17">
        <v>156754</v>
      </c>
      <c r="S22" s="17">
        <v>10834</v>
      </c>
      <c r="T22" s="17">
        <v>27553</v>
      </c>
      <c r="U22" s="17">
        <v>31584</v>
      </c>
      <c r="V22" s="17">
        <v>39677</v>
      </c>
      <c r="W22" s="19">
        <v>1048167.44</v>
      </c>
      <c r="X22" s="19">
        <v>534731.43999999994</v>
      </c>
      <c r="Y22" s="17">
        <v>307409</v>
      </c>
      <c r="Z22" s="17">
        <v>19634</v>
      </c>
      <c r="AA22" s="17">
        <v>39012</v>
      </c>
      <c r="AB22" s="17">
        <v>46291</v>
      </c>
      <c r="AC22" s="17">
        <v>58090</v>
      </c>
      <c r="AD22" s="19">
        <v>1534135.23</v>
      </c>
      <c r="AE22" s="19">
        <v>777608.23</v>
      </c>
      <c r="AF22" s="17">
        <v>455723</v>
      </c>
      <c r="AG22" s="17">
        <v>29318</v>
      </c>
      <c r="AH22" s="17">
        <v>44103</v>
      </c>
      <c r="AI22" s="17">
        <v>54009</v>
      </c>
      <c r="AJ22" s="17">
        <v>67807</v>
      </c>
      <c r="AK22" s="19">
        <v>1789434.79</v>
      </c>
      <c r="AL22" s="19">
        <v>905758.79</v>
      </c>
      <c r="AM22" s="17">
        <v>530720</v>
      </c>
      <c r="AN22" s="17">
        <v>34604</v>
      </c>
      <c r="AO22" s="17">
        <v>44103</v>
      </c>
      <c r="AP22" s="17">
        <v>54009</v>
      </c>
      <c r="AQ22" s="17">
        <v>67807</v>
      </c>
      <c r="AR22" s="19">
        <v>1789434.79</v>
      </c>
      <c r="AS22" s="19">
        <v>905758.79</v>
      </c>
      <c r="AT22" s="17">
        <v>530720</v>
      </c>
      <c r="AU22" s="17">
        <v>34604</v>
      </c>
    </row>
    <row r="23" spans="1:47" ht="14.25" customHeight="1">
      <c r="A23" s="20" t="s">
        <v>74</v>
      </c>
      <c r="B23" s="20" t="s">
        <v>67</v>
      </c>
      <c r="C23" s="20" t="s">
        <v>20</v>
      </c>
      <c r="D23" s="21">
        <v>1587109</v>
      </c>
      <c r="E23" s="21">
        <v>224927</v>
      </c>
      <c r="F23" s="22">
        <v>0.163110698137618</v>
      </c>
      <c r="G23" s="23">
        <v>6.4153576938295496</v>
      </c>
      <c r="H23" s="23">
        <v>3.2962701676543902</v>
      </c>
      <c r="I23" s="23">
        <v>1.9077033882104</v>
      </c>
      <c r="J23" s="23">
        <v>2.0275022562876002</v>
      </c>
      <c r="K23" s="23">
        <v>0.19469427858816399</v>
      </c>
      <c r="L23" s="23">
        <v>0.24461714245066199</v>
      </c>
      <c r="M23" s="21">
        <v>14730</v>
      </c>
      <c r="N23" s="21">
        <v>16449</v>
      </c>
      <c r="O23" s="21">
        <v>20861</v>
      </c>
      <c r="P23" s="23">
        <v>543096.82999999996</v>
      </c>
      <c r="Q23" s="23">
        <v>289739.83</v>
      </c>
      <c r="R23" s="21">
        <v>151829</v>
      </c>
      <c r="S23" s="21">
        <v>9449</v>
      </c>
      <c r="T23" s="21">
        <v>26056</v>
      </c>
      <c r="U23" s="21">
        <v>29983</v>
      </c>
      <c r="V23" s="21">
        <v>37679</v>
      </c>
      <c r="W23" s="23">
        <v>985655.22</v>
      </c>
      <c r="X23" s="23">
        <v>500924.22</v>
      </c>
      <c r="Y23" s="21">
        <v>297803</v>
      </c>
      <c r="Z23" s="21">
        <v>18171</v>
      </c>
      <c r="AA23" s="21">
        <v>36688</v>
      </c>
      <c r="AB23" s="21">
        <v>43792</v>
      </c>
      <c r="AC23" s="21">
        <v>55021</v>
      </c>
      <c r="AD23" s="23">
        <v>1442987.16</v>
      </c>
      <c r="AE23" s="23">
        <v>741420.16</v>
      </c>
      <c r="AF23" s="21">
        <v>429094</v>
      </c>
      <c r="AG23" s="21">
        <v>26946</v>
      </c>
      <c r="AH23" s="21">
        <v>40035</v>
      </c>
      <c r="AI23" s="21">
        <v>48839</v>
      </c>
      <c r="AJ23" s="21">
        <v>61302</v>
      </c>
      <c r="AK23" s="23">
        <v>1614067.44</v>
      </c>
      <c r="AL23" s="23">
        <v>827269.44</v>
      </c>
      <c r="AM23" s="21">
        <v>480293</v>
      </c>
      <c r="AN23" s="21">
        <v>30277</v>
      </c>
      <c r="AO23" s="21">
        <v>40035</v>
      </c>
      <c r="AP23" s="21">
        <v>48839</v>
      </c>
      <c r="AQ23" s="21">
        <v>61302</v>
      </c>
      <c r="AR23" s="23">
        <v>1614067.44</v>
      </c>
      <c r="AS23" s="23">
        <v>827269.44</v>
      </c>
      <c r="AT23" s="21">
        <v>480293</v>
      </c>
      <c r="AU23" s="21">
        <v>30277</v>
      </c>
    </row>
    <row r="24" spans="1:47" ht="14.25" customHeight="1">
      <c r="A24" s="16" t="s">
        <v>80</v>
      </c>
      <c r="B24" s="16" t="s">
        <v>67</v>
      </c>
      <c r="C24" s="16" t="s">
        <v>19</v>
      </c>
      <c r="D24" s="17">
        <v>414340</v>
      </c>
      <c r="E24" s="17">
        <v>57741</v>
      </c>
      <c r="F24" s="18">
        <v>0.170294937739215</v>
      </c>
      <c r="G24" s="19">
        <v>6.62892831783308</v>
      </c>
      <c r="H24" s="19">
        <v>3.5814750350704001</v>
      </c>
      <c r="I24" s="19">
        <v>1.7666995722277099</v>
      </c>
      <c r="J24" s="19">
        <v>1.8929183768899001</v>
      </c>
      <c r="K24" s="19">
        <v>0.200308273150794</v>
      </c>
      <c r="L24" s="19">
        <v>0.251519717358549</v>
      </c>
      <c r="M24" s="17">
        <v>3858</v>
      </c>
      <c r="N24" s="17">
        <v>4273</v>
      </c>
      <c r="O24" s="17">
        <v>5344</v>
      </c>
      <c r="P24" s="19">
        <v>141348.17000000001</v>
      </c>
      <c r="Q24" s="19">
        <v>78224.17</v>
      </c>
      <c r="R24" s="17">
        <v>35303</v>
      </c>
      <c r="S24" s="17">
        <v>2517</v>
      </c>
      <c r="T24" s="17">
        <v>6984</v>
      </c>
      <c r="U24" s="17">
        <v>7941</v>
      </c>
      <c r="V24" s="17">
        <v>9989</v>
      </c>
      <c r="W24" s="19">
        <v>266719.53000000003</v>
      </c>
      <c r="X24" s="19">
        <v>147378.53</v>
      </c>
      <c r="Y24" s="17">
        <v>68133</v>
      </c>
      <c r="Z24" s="17">
        <v>5244</v>
      </c>
      <c r="AA24" s="17">
        <v>9833</v>
      </c>
      <c r="AB24" s="17">
        <v>11566</v>
      </c>
      <c r="AC24" s="17">
        <v>14523</v>
      </c>
      <c r="AD24" s="19">
        <v>382760.95</v>
      </c>
      <c r="AE24" s="19">
        <v>206797.95</v>
      </c>
      <c r="AF24" s="17">
        <v>102011</v>
      </c>
      <c r="AG24" s="17">
        <v>7288</v>
      </c>
      <c r="AH24" s="17">
        <v>11130</v>
      </c>
      <c r="AI24" s="17">
        <v>13527</v>
      </c>
      <c r="AJ24" s="17">
        <v>17052</v>
      </c>
      <c r="AK24" s="19">
        <v>446059.38</v>
      </c>
      <c r="AL24" s="19">
        <v>240377.38</v>
      </c>
      <c r="AM24" s="17">
        <v>118634</v>
      </c>
      <c r="AN24" s="17">
        <v>8817</v>
      </c>
      <c r="AO24" s="17">
        <v>11130</v>
      </c>
      <c r="AP24" s="17">
        <v>13527</v>
      </c>
      <c r="AQ24" s="17">
        <v>17052</v>
      </c>
      <c r="AR24" s="19">
        <v>446059.38</v>
      </c>
      <c r="AS24" s="19">
        <v>240377.38</v>
      </c>
      <c r="AT24" s="17">
        <v>118634</v>
      </c>
      <c r="AU24" s="17">
        <v>8817</v>
      </c>
    </row>
    <row r="25" spans="1:47" ht="14.25" customHeight="1">
      <c r="A25" s="20" t="s">
        <v>81</v>
      </c>
      <c r="B25" s="20" t="s">
        <v>67</v>
      </c>
      <c r="C25" s="20" t="s">
        <v>19</v>
      </c>
      <c r="D25" s="21">
        <v>374681</v>
      </c>
      <c r="E25" s="21">
        <v>45410</v>
      </c>
      <c r="F25" s="22">
        <v>0.102422373926448</v>
      </c>
      <c r="G25" s="23">
        <v>4.1578936357630498</v>
      </c>
      <c r="H25" s="23">
        <v>2.3652928870292902</v>
      </c>
      <c r="I25" s="23">
        <v>0.97612860603391305</v>
      </c>
      <c r="J25" s="23">
        <v>1.0483593922043599</v>
      </c>
      <c r="K25" s="23">
        <v>0.122836379652059</v>
      </c>
      <c r="L25" s="23">
        <v>0.15765249944946</v>
      </c>
      <c r="M25" s="21">
        <v>2667</v>
      </c>
      <c r="N25" s="21">
        <v>3056</v>
      </c>
      <c r="O25" s="21">
        <v>3955</v>
      </c>
      <c r="P25" s="23">
        <v>100980.3</v>
      </c>
      <c r="Q25" s="23">
        <v>59921.3</v>
      </c>
      <c r="R25" s="21">
        <v>22071</v>
      </c>
      <c r="S25" s="21">
        <v>1727</v>
      </c>
      <c r="T25" s="21">
        <v>4651</v>
      </c>
      <c r="U25" s="21">
        <v>5578</v>
      </c>
      <c r="V25" s="21">
        <v>7159</v>
      </c>
      <c r="W25" s="23">
        <v>188809.95</v>
      </c>
      <c r="X25" s="23">
        <v>107407.95</v>
      </c>
      <c r="Y25" s="21">
        <v>44326</v>
      </c>
      <c r="Z25" s="21">
        <v>3280</v>
      </c>
      <c r="AA25" s="21">
        <v>4651</v>
      </c>
      <c r="AB25" s="21">
        <v>5578</v>
      </c>
      <c r="AC25" s="21">
        <v>7159</v>
      </c>
      <c r="AD25" s="23">
        <v>188809.95</v>
      </c>
      <c r="AE25" s="23">
        <v>107407.95</v>
      </c>
      <c r="AF25" s="21">
        <v>44326</v>
      </c>
      <c r="AG25" s="21">
        <v>3280</v>
      </c>
      <c r="AH25" s="21">
        <v>4651</v>
      </c>
      <c r="AI25" s="21">
        <v>5578</v>
      </c>
      <c r="AJ25" s="21">
        <v>7159</v>
      </c>
      <c r="AK25" s="23">
        <v>188809.95</v>
      </c>
      <c r="AL25" s="23">
        <v>107407.95</v>
      </c>
      <c r="AM25" s="21">
        <v>44326</v>
      </c>
      <c r="AN25" s="21">
        <v>3280</v>
      </c>
      <c r="AO25" s="21">
        <v>4651</v>
      </c>
      <c r="AP25" s="21">
        <v>5578</v>
      </c>
      <c r="AQ25" s="21">
        <v>7159</v>
      </c>
      <c r="AR25" s="23">
        <v>188809.95</v>
      </c>
      <c r="AS25" s="23">
        <v>107407.95</v>
      </c>
      <c r="AT25" s="21">
        <v>44326</v>
      </c>
      <c r="AU25" s="21">
        <v>3280</v>
      </c>
    </row>
    <row r="26" spans="1:47" ht="14.25" customHeight="1">
      <c r="A26" s="16" t="s">
        <v>69</v>
      </c>
      <c r="B26" s="16" t="s">
        <v>67</v>
      </c>
      <c r="C26" s="16" t="s">
        <v>19</v>
      </c>
      <c r="D26" s="17">
        <v>393814</v>
      </c>
      <c r="E26" s="17">
        <v>49158</v>
      </c>
      <c r="F26" s="18">
        <v>0.13653932218560599</v>
      </c>
      <c r="G26" s="19">
        <v>5.4343331705927804</v>
      </c>
      <c r="H26" s="19">
        <v>2.94442308474714</v>
      </c>
      <c r="I26" s="19">
        <v>1.3858375035599499</v>
      </c>
      <c r="J26" s="19">
        <v>1.4836852597746</v>
      </c>
      <c r="K26" s="19">
        <v>0.16507994629561801</v>
      </c>
      <c r="L26" s="19">
        <v>0.20842996053541599</v>
      </c>
      <c r="M26" s="17">
        <v>2906</v>
      </c>
      <c r="N26" s="17">
        <v>3282</v>
      </c>
      <c r="O26" s="17">
        <v>4156</v>
      </c>
      <c r="P26" s="19">
        <v>106058.51</v>
      </c>
      <c r="Q26" s="19">
        <v>58406.51</v>
      </c>
      <c r="R26" s="17">
        <v>27456</v>
      </c>
      <c r="S26" s="17">
        <v>1470</v>
      </c>
      <c r="T26" s="17">
        <v>4969</v>
      </c>
      <c r="U26" s="17">
        <v>5766</v>
      </c>
      <c r="V26" s="17">
        <v>7265</v>
      </c>
      <c r="W26" s="19">
        <v>190693.39</v>
      </c>
      <c r="X26" s="19">
        <v>104570.39</v>
      </c>
      <c r="Y26" s="17">
        <v>48490</v>
      </c>
      <c r="Z26" s="17">
        <v>3254</v>
      </c>
      <c r="AA26" s="17">
        <v>6712</v>
      </c>
      <c r="AB26" s="17">
        <v>8115</v>
      </c>
      <c r="AC26" s="17">
        <v>10246</v>
      </c>
      <c r="AD26" s="19">
        <v>267140.95</v>
      </c>
      <c r="AE26" s="19">
        <v>144741.95000000001</v>
      </c>
      <c r="AF26" s="17">
        <v>68125</v>
      </c>
      <c r="AG26" s="17">
        <v>4810</v>
      </c>
      <c r="AH26" s="17">
        <v>6712</v>
      </c>
      <c r="AI26" s="17">
        <v>8115</v>
      </c>
      <c r="AJ26" s="17">
        <v>10246</v>
      </c>
      <c r="AK26" s="19">
        <v>267140.95</v>
      </c>
      <c r="AL26" s="19">
        <v>144741.95000000001</v>
      </c>
      <c r="AM26" s="17">
        <v>68125</v>
      </c>
      <c r="AN26" s="17">
        <v>4810</v>
      </c>
      <c r="AO26" s="17">
        <v>6712</v>
      </c>
      <c r="AP26" s="17">
        <v>8115</v>
      </c>
      <c r="AQ26" s="17">
        <v>10246</v>
      </c>
      <c r="AR26" s="19">
        <v>267140.95</v>
      </c>
      <c r="AS26" s="19">
        <v>144741.95000000001</v>
      </c>
      <c r="AT26" s="17">
        <v>68125</v>
      </c>
      <c r="AU26" s="17">
        <v>4810</v>
      </c>
    </row>
    <row r="27" spans="1:47" ht="14.25" customHeight="1">
      <c r="A27" s="20" t="s">
        <v>82</v>
      </c>
      <c r="B27" s="20" t="s">
        <v>67</v>
      </c>
      <c r="C27" s="20" t="s">
        <v>20</v>
      </c>
      <c r="D27" s="21">
        <v>1524807</v>
      </c>
      <c r="E27" s="21">
        <v>220317</v>
      </c>
      <c r="F27" s="22">
        <v>0.20731945333315199</v>
      </c>
      <c r="G27" s="23">
        <v>7.9148505108548104</v>
      </c>
      <c r="H27" s="23">
        <v>3.4939252077688101</v>
      </c>
      <c r="I27" s="23">
        <v>2.7839930645388198</v>
      </c>
      <c r="J27" s="23">
        <v>2.9345670102624899</v>
      </c>
      <c r="K27" s="23">
        <v>0.239740918767049</v>
      </c>
      <c r="L27" s="23">
        <v>0.297734627831715</v>
      </c>
      <c r="M27" s="21">
        <v>15902</v>
      </c>
      <c r="N27" s="21">
        <v>17661</v>
      </c>
      <c r="O27" s="21">
        <v>21985</v>
      </c>
      <c r="P27" s="23">
        <v>602665.82999999996</v>
      </c>
      <c r="Q27" s="23">
        <v>278831.83</v>
      </c>
      <c r="R27" s="21">
        <v>199941</v>
      </c>
      <c r="S27" s="21">
        <v>9364</v>
      </c>
      <c r="T27" s="21">
        <v>29782</v>
      </c>
      <c r="U27" s="21">
        <v>33628</v>
      </c>
      <c r="V27" s="21">
        <v>41753</v>
      </c>
      <c r="W27" s="23">
        <v>1130361.3</v>
      </c>
      <c r="X27" s="23">
        <v>503120.3</v>
      </c>
      <c r="Y27" s="21">
        <v>394933</v>
      </c>
      <c r="Z27" s="21">
        <v>18784</v>
      </c>
      <c r="AA27" s="21">
        <v>45676</v>
      </c>
      <c r="AB27" s="21">
        <v>52819</v>
      </c>
      <c r="AC27" s="21">
        <v>65596</v>
      </c>
      <c r="AD27" s="23">
        <v>1743776.12</v>
      </c>
      <c r="AE27" s="23">
        <v>769771.12</v>
      </c>
      <c r="AF27" s="21">
        <v>613361</v>
      </c>
      <c r="AG27" s="21">
        <v>33174</v>
      </c>
      <c r="AH27" s="21">
        <v>57315</v>
      </c>
      <c r="AI27" s="21">
        <v>69783</v>
      </c>
      <c r="AJ27" s="21">
        <v>86708</v>
      </c>
      <c r="AK27" s="23">
        <v>2283579.6</v>
      </c>
      <c r="AL27" s="23">
        <v>1008838.6</v>
      </c>
      <c r="AM27" s="21">
        <v>805282</v>
      </c>
      <c r="AN27" s="21">
        <v>45416</v>
      </c>
      <c r="AO27" s="21">
        <v>59967</v>
      </c>
      <c r="AP27" s="21">
        <v>74578</v>
      </c>
      <c r="AQ27" s="21">
        <v>92680</v>
      </c>
      <c r="AR27" s="23">
        <v>2442574.11</v>
      </c>
      <c r="AS27" s="23">
        <v>1088772.1100000001</v>
      </c>
      <c r="AT27" s="21">
        <v>853800</v>
      </c>
      <c r="AU27" s="21">
        <v>48658</v>
      </c>
    </row>
    <row r="28" spans="1:47" ht="14.25" customHeight="1">
      <c r="A28" s="16" t="s">
        <v>72</v>
      </c>
      <c r="B28" s="16" t="s">
        <v>67</v>
      </c>
      <c r="C28" s="16" t="s">
        <v>20</v>
      </c>
      <c r="D28" s="17">
        <v>1526430</v>
      </c>
      <c r="E28" s="17">
        <v>212520</v>
      </c>
      <c r="F28" s="18">
        <v>0.147270845096932</v>
      </c>
      <c r="G28" s="19">
        <v>5.9057377658573298</v>
      </c>
      <c r="H28" s="19">
        <v>3.01737431771127</v>
      </c>
      <c r="I28" s="19">
        <v>1.74734142668925</v>
      </c>
      <c r="J28" s="19">
        <v>1.8559241483154501</v>
      </c>
      <c r="K28" s="19">
        <v>0.17777620929794799</v>
      </c>
      <c r="L28" s="19">
        <v>0.223437794089968</v>
      </c>
      <c r="M28" s="17">
        <v>12557</v>
      </c>
      <c r="N28" s="17">
        <v>14087</v>
      </c>
      <c r="O28" s="17">
        <v>17708</v>
      </c>
      <c r="P28" s="19">
        <v>466298.27</v>
      </c>
      <c r="Q28" s="19">
        <v>234040.27</v>
      </c>
      <c r="R28" s="17">
        <v>141967</v>
      </c>
      <c r="S28" s="17">
        <v>7575</v>
      </c>
      <c r="T28" s="17">
        <v>21851</v>
      </c>
      <c r="U28" s="17">
        <v>25116</v>
      </c>
      <c r="V28" s="17">
        <v>31633</v>
      </c>
      <c r="W28" s="19">
        <v>839834.73</v>
      </c>
      <c r="X28" s="19">
        <v>427633.73</v>
      </c>
      <c r="Y28" s="17">
        <v>249607</v>
      </c>
      <c r="Z28" s="17">
        <v>14776</v>
      </c>
      <c r="AA28" s="17">
        <v>31298</v>
      </c>
      <c r="AB28" s="17">
        <v>37781</v>
      </c>
      <c r="AC28" s="17">
        <v>47485</v>
      </c>
      <c r="AD28" s="19">
        <v>1255087.3899999999</v>
      </c>
      <c r="AE28" s="19">
        <v>641252.39</v>
      </c>
      <c r="AF28" s="17">
        <v>371345</v>
      </c>
      <c r="AG28" s="17">
        <v>23076</v>
      </c>
      <c r="AH28" s="17">
        <v>31298</v>
      </c>
      <c r="AI28" s="17">
        <v>37781</v>
      </c>
      <c r="AJ28" s="17">
        <v>47485</v>
      </c>
      <c r="AK28" s="19">
        <v>1255087.3899999999</v>
      </c>
      <c r="AL28" s="19">
        <v>641252.39</v>
      </c>
      <c r="AM28" s="17">
        <v>371345</v>
      </c>
      <c r="AN28" s="17">
        <v>23076</v>
      </c>
      <c r="AO28" s="17">
        <v>31298</v>
      </c>
      <c r="AP28" s="17">
        <v>37781</v>
      </c>
      <c r="AQ28" s="17">
        <v>47485</v>
      </c>
      <c r="AR28" s="19">
        <v>1255087.3899999999</v>
      </c>
      <c r="AS28" s="19">
        <v>641252.39</v>
      </c>
      <c r="AT28" s="17">
        <v>371345</v>
      </c>
      <c r="AU28" s="17">
        <v>23076</v>
      </c>
    </row>
    <row r="29" spans="1:47" ht="14.25" customHeight="1">
      <c r="A29" s="20" t="s">
        <v>76</v>
      </c>
      <c r="B29" s="20" t="s">
        <v>67</v>
      </c>
      <c r="C29" s="20" t="s">
        <v>20</v>
      </c>
      <c r="D29" s="21">
        <v>1647133</v>
      </c>
      <c r="E29" s="21">
        <v>249585</v>
      </c>
      <c r="F29" s="22">
        <v>0.189831119658633</v>
      </c>
      <c r="G29" s="23">
        <v>7.2282945689845102</v>
      </c>
      <c r="H29" s="23">
        <v>3.44784301941222</v>
      </c>
      <c r="I29" s="23">
        <v>2.3290662499749599</v>
      </c>
      <c r="J29" s="23">
        <v>2.47379449886812</v>
      </c>
      <c r="K29" s="23">
        <v>0.22161588236472499</v>
      </c>
      <c r="L29" s="23">
        <v>0.27572971132079199</v>
      </c>
      <c r="M29" s="21">
        <v>17837</v>
      </c>
      <c r="N29" s="21">
        <v>19883</v>
      </c>
      <c r="O29" s="21">
        <v>24717</v>
      </c>
      <c r="P29" s="23">
        <v>656435.67000000004</v>
      </c>
      <c r="Q29" s="23">
        <v>324913.67</v>
      </c>
      <c r="R29" s="21">
        <v>199856</v>
      </c>
      <c r="S29" s="21">
        <v>11638</v>
      </c>
      <c r="T29" s="21">
        <v>32527</v>
      </c>
      <c r="U29" s="21">
        <v>36746</v>
      </c>
      <c r="V29" s="21">
        <v>45674</v>
      </c>
      <c r="W29" s="23">
        <v>1208671.49</v>
      </c>
      <c r="X29" s="23">
        <v>586703.49</v>
      </c>
      <c r="Y29" s="21">
        <v>380520</v>
      </c>
      <c r="Z29" s="21">
        <v>23088</v>
      </c>
      <c r="AA29" s="21">
        <v>47379</v>
      </c>
      <c r="AB29" s="21">
        <v>55312</v>
      </c>
      <c r="AC29" s="21">
        <v>68818</v>
      </c>
      <c r="AD29" s="23">
        <v>1804073.9</v>
      </c>
      <c r="AE29" s="23">
        <v>860529.9</v>
      </c>
      <c r="AF29" s="21">
        <v>581300</v>
      </c>
      <c r="AG29" s="21">
        <v>36122</v>
      </c>
      <c r="AH29" s="21">
        <v>58246</v>
      </c>
      <c r="AI29" s="21">
        <v>71872</v>
      </c>
      <c r="AJ29" s="21">
        <v>89339</v>
      </c>
      <c r="AK29" s="23">
        <v>2344861.42</v>
      </c>
      <c r="AL29" s="23">
        <v>1130715.42</v>
      </c>
      <c r="AM29" s="21">
        <v>748272</v>
      </c>
      <c r="AN29" s="21">
        <v>46910</v>
      </c>
      <c r="AO29" s="21">
        <v>58246</v>
      </c>
      <c r="AP29" s="21">
        <v>71872</v>
      </c>
      <c r="AQ29" s="21">
        <v>89339</v>
      </c>
      <c r="AR29" s="23">
        <v>2344861.42</v>
      </c>
      <c r="AS29" s="23">
        <v>1130715.42</v>
      </c>
      <c r="AT29" s="21">
        <v>748272</v>
      </c>
      <c r="AU29" s="21">
        <v>46910</v>
      </c>
    </row>
    <row r="30" spans="1:47" ht="14.25" customHeight="1">
      <c r="A30" s="16" t="s">
        <v>82</v>
      </c>
      <c r="B30" s="16" t="s">
        <v>67</v>
      </c>
      <c r="C30" s="16" t="s">
        <v>19</v>
      </c>
      <c r="D30" s="17">
        <v>379976</v>
      </c>
      <c r="E30" s="17">
        <v>54837</v>
      </c>
      <c r="F30" s="18">
        <v>0.205919361015373</v>
      </c>
      <c r="G30" s="19">
        <v>7.7555190838302597</v>
      </c>
      <c r="H30" s="19">
        <v>3.9685686671407998</v>
      </c>
      <c r="I30" s="19">
        <v>2.2344402501960401</v>
      </c>
      <c r="J30" s="19">
        <v>2.3947152470047599</v>
      </c>
      <c r="K30" s="19">
        <v>0.23715739373051001</v>
      </c>
      <c r="L30" s="19">
        <v>0.29354268103652598</v>
      </c>
      <c r="M30" s="17">
        <v>3870</v>
      </c>
      <c r="N30" s="17">
        <v>4298</v>
      </c>
      <c r="O30" s="17">
        <v>5395</v>
      </c>
      <c r="P30" s="19">
        <v>147415.06</v>
      </c>
      <c r="Q30" s="19">
        <v>82649.06</v>
      </c>
      <c r="R30" s="17">
        <v>36515</v>
      </c>
      <c r="S30" s="17">
        <v>2543</v>
      </c>
      <c r="T30" s="17">
        <v>7349</v>
      </c>
      <c r="U30" s="17">
        <v>8257</v>
      </c>
      <c r="V30" s="17">
        <v>10276</v>
      </c>
      <c r="W30" s="19">
        <v>279608.78999999998</v>
      </c>
      <c r="X30" s="19">
        <v>148025.79</v>
      </c>
      <c r="Y30" s="17">
        <v>76409</v>
      </c>
      <c r="Z30" s="17">
        <v>5401</v>
      </c>
      <c r="AA30" s="17">
        <v>11292</v>
      </c>
      <c r="AB30" s="17">
        <v>13005</v>
      </c>
      <c r="AC30" s="17">
        <v>16097</v>
      </c>
      <c r="AD30" s="19">
        <v>425289.4</v>
      </c>
      <c r="AE30" s="19">
        <v>217624.4</v>
      </c>
      <c r="AF30" s="17">
        <v>122530</v>
      </c>
      <c r="AG30" s="17">
        <v>8789</v>
      </c>
      <c r="AH30" s="17">
        <v>14080</v>
      </c>
      <c r="AI30" s="17">
        <v>17079</v>
      </c>
      <c r="AJ30" s="17">
        <v>21133</v>
      </c>
      <c r="AK30" s="19">
        <v>553919.75</v>
      </c>
      <c r="AL30" s="19">
        <v>283054.75</v>
      </c>
      <c r="AM30" s="17">
        <v>161109</v>
      </c>
      <c r="AN30" s="17">
        <v>11057</v>
      </c>
      <c r="AO30" s="17">
        <v>14723</v>
      </c>
      <c r="AP30" s="17">
        <v>18233</v>
      </c>
      <c r="AQ30" s="17">
        <v>22612</v>
      </c>
      <c r="AR30" s="19">
        <v>590525.66</v>
      </c>
      <c r="AS30" s="19">
        <v>305125.65999999997</v>
      </c>
      <c r="AT30" s="17">
        <v>169767</v>
      </c>
      <c r="AU30" s="17">
        <v>11792</v>
      </c>
    </row>
    <row r="31" spans="1:47" ht="14.25" customHeight="1">
      <c r="A31" s="20" t="s">
        <v>18</v>
      </c>
      <c r="B31" s="20" t="s">
        <v>67</v>
      </c>
      <c r="C31" s="20" t="s">
        <v>20</v>
      </c>
      <c r="D31" s="21">
        <v>1545057</v>
      </c>
      <c r="E31" s="21">
        <v>219494</v>
      </c>
      <c r="F31" s="22">
        <v>0.210361103264782</v>
      </c>
      <c r="G31" s="23">
        <v>7.9404706278987103</v>
      </c>
      <c r="H31" s="23">
        <v>3.4585440148705699</v>
      </c>
      <c r="I31" s="23">
        <v>2.8427337421524101</v>
      </c>
      <c r="J31" s="23">
        <v>2.9930840934148502</v>
      </c>
      <c r="K31" s="23">
        <v>0.24268544926057201</v>
      </c>
      <c r="L31" s="23">
        <v>0.30119274330961199</v>
      </c>
      <c r="M31" s="21">
        <v>15793</v>
      </c>
      <c r="N31" s="21">
        <v>17555</v>
      </c>
      <c r="O31" s="21">
        <v>21869</v>
      </c>
      <c r="P31" s="23">
        <v>588260.63</v>
      </c>
      <c r="Q31" s="23">
        <v>275196.63</v>
      </c>
      <c r="R31" s="21">
        <v>196547</v>
      </c>
      <c r="S31" s="21">
        <v>9085</v>
      </c>
      <c r="T31" s="21">
        <v>29444</v>
      </c>
      <c r="U31" s="21">
        <v>33222</v>
      </c>
      <c r="V31" s="21">
        <v>41371</v>
      </c>
      <c r="W31" s="23">
        <v>1106976.3</v>
      </c>
      <c r="X31" s="23">
        <v>494229.3</v>
      </c>
      <c r="Y31" s="21">
        <v>386645</v>
      </c>
      <c r="Z31" s="21">
        <v>18164</v>
      </c>
      <c r="AA31" s="21">
        <v>46173</v>
      </c>
      <c r="AB31" s="21">
        <v>53268</v>
      </c>
      <c r="AC31" s="21">
        <v>66110</v>
      </c>
      <c r="AD31" s="23">
        <v>1742885.66</v>
      </c>
      <c r="AE31" s="23">
        <v>759129.66</v>
      </c>
      <c r="AF31" s="21">
        <v>623963</v>
      </c>
      <c r="AG31" s="21">
        <v>33001</v>
      </c>
      <c r="AH31" s="21">
        <v>58632</v>
      </c>
      <c r="AI31" s="21">
        <v>71132</v>
      </c>
      <c r="AJ31" s="21">
        <v>88387</v>
      </c>
      <c r="AK31" s="23">
        <v>2298290.62</v>
      </c>
      <c r="AL31" s="23">
        <v>994363.62</v>
      </c>
      <c r="AM31" s="21">
        <v>825937</v>
      </c>
      <c r="AN31" s="21">
        <v>45392</v>
      </c>
      <c r="AO31" s="21">
        <v>61899</v>
      </c>
      <c r="AP31" s="21">
        <v>77088</v>
      </c>
      <c r="AQ31" s="21">
        <v>95798</v>
      </c>
      <c r="AR31" s="23">
        <v>2492158.64</v>
      </c>
      <c r="AS31" s="23">
        <v>1089156.6399999999</v>
      </c>
      <c r="AT31" s="21">
        <v>887056</v>
      </c>
      <c r="AU31" s="21">
        <v>49756</v>
      </c>
    </row>
    <row r="32" spans="1:47" ht="14.25" customHeight="1">
      <c r="A32" s="16" t="s">
        <v>18</v>
      </c>
      <c r="B32" s="16" t="s">
        <v>67</v>
      </c>
      <c r="C32" s="16" t="s">
        <v>19</v>
      </c>
      <c r="D32" s="17">
        <v>386347</v>
      </c>
      <c r="E32" s="17">
        <v>54569</v>
      </c>
      <c r="F32" s="18">
        <v>0.20628928512525399</v>
      </c>
      <c r="G32" s="19">
        <v>7.6557028715937596</v>
      </c>
      <c r="H32" s="19">
        <v>3.8667567666623901</v>
      </c>
      <c r="I32" s="19">
        <v>2.2164415693892101</v>
      </c>
      <c r="J32" s="19">
        <v>2.3687808096171801</v>
      </c>
      <c r="K32" s="19">
        <v>0.23804724294013099</v>
      </c>
      <c r="L32" s="19">
        <v>0.29591892832927102</v>
      </c>
      <c r="M32" s="17">
        <v>3844</v>
      </c>
      <c r="N32" s="17">
        <v>4275</v>
      </c>
      <c r="O32" s="17">
        <v>5318</v>
      </c>
      <c r="P32" s="19">
        <v>140121.97</v>
      </c>
      <c r="Q32" s="19">
        <v>73043.97</v>
      </c>
      <c r="R32" s="17">
        <v>37536</v>
      </c>
      <c r="S32" s="17">
        <v>2686</v>
      </c>
      <c r="T32" s="17">
        <v>7186</v>
      </c>
      <c r="U32" s="17">
        <v>8095</v>
      </c>
      <c r="V32" s="17">
        <v>10140</v>
      </c>
      <c r="W32" s="19">
        <v>265984.59000000003</v>
      </c>
      <c r="X32" s="19">
        <v>136929.59</v>
      </c>
      <c r="Y32" s="17">
        <v>74735</v>
      </c>
      <c r="Z32" s="17">
        <v>4932</v>
      </c>
      <c r="AA32" s="17">
        <v>11257</v>
      </c>
      <c r="AB32" s="17">
        <v>12990</v>
      </c>
      <c r="AC32" s="17">
        <v>16148</v>
      </c>
      <c r="AD32" s="19">
        <v>417764.05</v>
      </c>
      <c r="AE32" s="19">
        <v>211005.05</v>
      </c>
      <c r="AF32" s="17">
        <v>120949</v>
      </c>
      <c r="AG32" s="17">
        <v>8313</v>
      </c>
      <c r="AH32" s="17">
        <v>14356</v>
      </c>
      <c r="AI32" s="17">
        <v>17357</v>
      </c>
      <c r="AJ32" s="17">
        <v>21622</v>
      </c>
      <c r="AK32" s="19">
        <v>557221.41</v>
      </c>
      <c r="AL32" s="19">
        <v>281268.40999999997</v>
      </c>
      <c r="AM32" s="17">
        <v>162694</v>
      </c>
      <c r="AN32" s="17">
        <v>11353</v>
      </c>
      <c r="AO32" s="17">
        <v>15161</v>
      </c>
      <c r="AP32" s="17">
        <v>18809</v>
      </c>
      <c r="AQ32" s="17">
        <v>23473</v>
      </c>
      <c r="AR32" s="19">
        <v>602742.62</v>
      </c>
      <c r="AS32" s="19">
        <v>304476.62</v>
      </c>
      <c r="AT32" s="17">
        <v>175110</v>
      </c>
      <c r="AU32" s="17">
        <v>12416</v>
      </c>
    </row>
    <row r="33" spans="1:47" ht="14.25" customHeight="1">
      <c r="A33" s="20" t="s">
        <v>83</v>
      </c>
      <c r="B33" s="20" t="s">
        <v>67</v>
      </c>
      <c r="C33" s="20" t="s">
        <v>19</v>
      </c>
      <c r="D33" s="21">
        <v>388255</v>
      </c>
      <c r="E33" s="21">
        <v>56715</v>
      </c>
      <c r="F33" s="22">
        <v>0.199136031032355</v>
      </c>
      <c r="G33" s="23">
        <v>7.5075493255752397</v>
      </c>
      <c r="H33" s="23">
        <v>3.8800610067883299</v>
      </c>
      <c r="I33" s="23">
        <v>2.1133033588997598</v>
      </c>
      <c r="J33" s="23">
        <v>2.2747244996914402</v>
      </c>
      <c r="K33" s="23">
        <v>0.23142025919069001</v>
      </c>
      <c r="L33" s="23">
        <v>0.28669664110023801</v>
      </c>
      <c r="M33" s="21">
        <v>4041</v>
      </c>
      <c r="N33" s="21">
        <v>4495</v>
      </c>
      <c r="O33" s="21">
        <v>5565</v>
      </c>
      <c r="P33" s="23">
        <v>153683.51</v>
      </c>
      <c r="Q33" s="23">
        <v>85003.51</v>
      </c>
      <c r="R33" s="21">
        <v>38626</v>
      </c>
      <c r="S33" s="21">
        <v>2922</v>
      </c>
      <c r="T33" s="21">
        <v>7653</v>
      </c>
      <c r="U33" s="21">
        <v>8652</v>
      </c>
      <c r="V33" s="21">
        <v>10708</v>
      </c>
      <c r="W33" s="23">
        <v>287194.7</v>
      </c>
      <c r="X33" s="23">
        <v>154679.70000000001</v>
      </c>
      <c r="Y33" s="21">
        <v>76387</v>
      </c>
      <c r="Z33" s="21">
        <v>5918</v>
      </c>
      <c r="AA33" s="21">
        <v>11294</v>
      </c>
      <c r="AB33" s="21">
        <v>13125</v>
      </c>
      <c r="AC33" s="21">
        <v>16260</v>
      </c>
      <c r="AD33" s="23">
        <v>425790.66</v>
      </c>
      <c r="AE33" s="23">
        <v>220057.66</v>
      </c>
      <c r="AF33" s="21">
        <v>119856</v>
      </c>
      <c r="AG33" s="21">
        <v>9155</v>
      </c>
      <c r="AH33" s="21">
        <v>13873</v>
      </c>
      <c r="AI33" s="21">
        <v>16969</v>
      </c>
      <c r="AJ33" s="21">
        <v>21150</v>
      </c>
      <c r="AK33" s="23">
        <v>548184.4</v>
      </c>
      <c r="AL33" s="23">
        <v>283424.40000000002</v>
      </c>
      <c r="AM33" s="21">
        <v>154493</v>
      </c>
      <c r="AN33" s="21">
        <v>12047</v>
      </c>
      <c r="AO33" s="21">
        <v>14093</v>
      </c>
      <c r="AP33" s="21">
        <v>17355</v>
      </c>
      <c r="AQ33" s="21">
        <v>21626</v>
      </c>
      <c r="AR33" s="23">
        <v>561744.82999999996</v>
      </c>
      <c r="AS33" s="23">
        <v>290758.83</v>
      </c>
      <c r="AT33" s="21">
        <v>157973</v>
      </c>
      <c r="AU33" s="21">
        <v>12285</v>
      </c>
    </row>
    <row r="34" spans="1:47" ht="14.25" customHeight="1">
      <c r="A34" s="16" t="s">
        <v>81</v>
      </c>
      <c r="B34" s="16" t="s">
        <v>67</v>
      </c>
      <c r="C34" s="16" t="s">
        <v>20</v>
      </c>
      <c r="D34" s="17">
        <v>1496888</v>
      </c>
      <c r="E34" s="17">
        <v>182331</v>
      </c>
      <c r="F34" s="18">
        <v>0.102621057307863</v>
      </c>
      <c r="G34" s="19">
        <v>4.0795380379639203</v>
      </c>
      <c r="H34" s="19">
        <v>2.1943183002341899</v>
      </c>
      <c r="I34" s="19">
        <v>1.1097838546379899</v>
      </c>
      <c r="J34" s="19">
        <v>1.1795964482178001</v>
      </c>
      <c r="K34" s="19">
        <v>0.12229406957675901</v>
      </c>
      <c r="L34" s="19">
        <v>0.154740554266691</v>
      </c>
      <c r="M34" s="17">
        <v>10767</v>
      </c>
      <c r="N34" s="17">
        <v>12329</v>
      </c>
      <c r="O34" s="17">
        <v>15749</v>
      </c>
      <c r="P34" s="19">
        <v>408907.31</v>
      </c>
      <c r="Q34" s="19">
        <v>230497.31</v>
      </c>
      <c r="R34" s="17">
        <v>103300</v>
      </c>
      <c r="S34" s="17">
        <v>6716</v>
      </c>
      <c r="T34" s="17">
        <v>18711</v>
      </c>
      <c r="U34" s="17">
        <v>22298</v>
      </c>
      <c r="V34" s="17">
        <v>28214</v>
      </c>
      <c r="W34" s="19">
        <v>743826.25</v>
      </c>
      <c r="X34" s="19">
        <v>400092.25</v>
      </c>
      <c r="Y34" s="17">
        <v>202348</v>
      </c>
      <c r="Z34" s="17">
        <v>12729</v>
      </c>
      <c r="AA34" s="17">
        <v>18711</v>
      </c>
      <c r="AB34" s="17">
        <v>22298</v>
      </c>
      <c r="AC34" s="17">
        <v>28214</v>
      </c>
      <c r="AD34" s="19">
        <v>743826.25</v>
      </c>
      <c r="AE34" s="19">
        <v>400092.25</v>
      </c>
      <c r="AF34" s="17">
        <v>202348</v>
      </c>
      <c r="AG34" s="17">
        <v>12729</v>
      </c>
      <c r="AH34" s="17">
        <v>18711</v>
      </c>
      <c r="AI34" s="17">
        <v>22298</v>
      </c>
      <c r="AJ34" s="17">
        <v>28214</v>
      </c>
      <c r="AK34" s="19">
        <v>743826.25</v>
      </c>
      <c r="AL34" s="19">
        <v>400092.25</v>
      </c>
      <c r="AM34" s="17">
        <v>202348</v>
      </c>
      <c r="AN34" s="17">
        <v>12729</v>
      </c>
      <c r="AO34" s="17">
        <v>18711</v>
      </c>
      <c r="AP34" s="17">
        <v>22298</v>
      </c>
      <c r="AQ34" s="17">
        <v>28214</v>
      </c>
      <c r="AR34" s="19">
        <v>743826.25</v>
      </c>
      <c r="AS34" s="19">
        <v>400092.25</v>
      </c>
      <c r="AT34" s="17">
        <v>202348</v>
      </c>
      <c r="AU34" s="17">
        <v>12729</v>
      </c>
    </row>
    <row r="35" spans="1:47" ht="14.25" customHeight="1">
      <c r="A35" s="20" t="s">
        <v>83</v>
      </c>
      <c r="B35" s="20" t="s">
        <v>67</v>
      </c>
      <c r="C35" s="20" t="s">
        <v>20</v>
      </c>
      <c r="D35" s="21">
        <v>1557750</v>
      </c>
      <c r="E35" s="21">
        <v>228723</v>
      </c>
      <c r="F35" s="22">
        <v>0.20115598343848201</v>
      </c>
      <c r="G35" s="23">
        <v>7.7088369774793097</v>
      </c>
      <c r="H35" s="23">
        <v>3.48714960891559</v>
      </c>
      <c r="I35" s="23">
        <v>2.6692680666133302</v>
      </c>
      <c r="J35" s="23">
        <v>2.8230261058135802</v>
      </c>
      <c r="K35" s="23">
        <v>0.233863669154392</v>
      </c>
      <c r="L35" s="23">
        <v>0.29045176917056897</v>
      </c>
      <c r="M35" s="21">
        <v>16835</v>
      </c>
      <c r="N35" s="21">
        <v>18733</v>
      </c>
      <c r="O35" s="21">
        <v>23232</v>
      </c>
      <c r="P35" s="23">
        <v>644601.51</v>
      </c>
      <c r="Q35" s="23">
        <v>303650.51</v>
      </c>
      <c r="R35" s="21">
        <v>212986</v>
      </c>
      <c r="S35" s="21">
        <v>10664</v>
      </c>
      <c r="T35" s="21">
        <v>31414</v>
      </c>
      <c r="U35" s="21">
        <v>35532</v>
      </c>
      <c r="V35" s="21">
        <v>44052</v>
      </c>
      <c r="W35" s="23">
        <v>1192410.73</v>
      </c>
      <c r="X35" s="23">
        <v>548786.73</v>
      </c>
      <c r="Y35" s="21">
        <v>404246</v>
      </c>
      <c r="Z35" s="21">
        <v>22206</v>
      </c>
      <c r="AA35" s="21">
        <v>46009</v>
      </c>
      <c r="AB35" s="21">
        <v>53490</v>
      </c>
      <c r="AC35" s="21">
        <v>66433</v>
      </c>
      <c r="AD35" s="23">
        <v>1763188.32</v>
      </c>
      <c r="AE35" s="23">
        <v>797591.32</v>
      </c>
      <c r="AF35" s="21">
        <v>610523</v>
      </c>
      <c r="AG35" s="21">
        <v>35168</v>
      </c>
      <c r="AH35" s="21">
        <v>56636</v>
      </c>
      <c r="AI35" s="21">
        <v>69596</v>
      </c>
      <c r="AJ35" s="21">
        <v>86434</v>
      </c>
      <c r="AK35" s="23">
        <v>2286335.4900000002</v>
      </c>
      <c r="AL35" s="23">
        <v>1044053.49</v>
      </c>
      <c r="AM35" s="21">
        <v>784005</v>
      </c>
      <c r="AN35" s="21">
        <v>46499</v>
      </c>
      <c r="AO35" s="21">
        <v>57575</v>
      </c>
      <c r="AP35" s="21">
        <v>71336</v>
      </c>
      <c r="AQ35" s="21">
        <v>88627</v>
      </c>
      <c r="AR35" s="23">
        <v>2341611.7000000002</v>
      </c>
      <c r="AS35" s="23">
        <v>1068380.7</v>
      </c>
      <c r="AT35" s="21">
        <v>802715</v>
      </c>
      <c r="AU35" s="21">
        <v>47666</v>
      </c>
    </row>
    <row r="36" spans="1:47" ht="14.25" customHeight="1">
      <c r="A36" s="16" t="s">
        <v>79</v>
      </c>
      <c r="B36" s="16" t="s">
        <v>67</v>
      </c>
      <c r="C36" s="16" t="s">
        <v>19</v>
      </c>
      <c r="D36" s="17">
        <v>423992</v>
      </c>
      <c r="E36" s="17">
        <v>45318</v>
      </c>
      <c r="F36" s="18">
        <v>0.11313385409771</v>
      </c>
      <c r="G36" s="19">
        <v>4.6310907365726601</v>
      </c>
      <c r="H36" s="19">
        <v>2.5774917251423299</v>
      </c>
      <c r="I36" s="19">
        <v>1.14466657840152</v>
      </c>
      <c r="J36" s="19">
        <v>1.23674919458052</v>
      </c>
      <c r="K36" s="19">
        <v>0.13533253894699701</v>
      </c>
      <c r="L36" s="19">
        <v>0.17191844300278</v>
      </c>
      <c r="M36" s="17">
        <v>2477</v>
      </c>
      <c r="N36" s="17">
        <v>2784</v>
      </c>
      <c r="O36" s="17">
        <v>3568</v>
      </c>
      <c r="P36" s="19">
        <v>97471.69</v>
      </c>
      <c r="Q36" s="19">
        <v>56073.69</v>
      </c>
      <c r="R36" s="17">
        <v>22391</v>
      </c>
      <c r="S36" s="17">
        <v>1903</v>
      </c>
      <c r="T36" s="17">
        <v>4508</v>
      </c>
      <c r="U36" s="17">
        <v>5317</v>
      </c>
      <c r="V36" s="17">
        <v>6781</v>
      </c>
      <c r="W36" s="19">
        <v>183214.77</v>
      </c>
      <c r="X36" s="19">
        <v>104046.77</v>
      </c>
      <c r="Y36" s="17">
        <v>44014</v>
      </c>
      <c r="Z36" s="17">
        <v>3616</v>
      </c>
      <c r="AA36" s="17">
        <v>5127</v>
      </c>
      <c r="AB36" s="17">
        <v>6133</v>
      </c>
      <c r="AC36" s="17">
        <v>7791</v>
      </c>
      <c r="AD36" s="19">
        <v>209871.77</v>
      </c>
      <c r="AE36" s="19">
        <v>116806.77</v>
      </c>
      <c r="AF36" s="17">
        <v>51874</v>
      </c>
      <c r="AG36" s="17">
        <v>4173</v>
      </c>
      <c r="AH36" s="17">
        <v>5127</v>
      </c>
      <c r="AI36" s="17">
        <v>6133</v>
      </c>
      <c r="AJ36" s="17">
        <v>7791</v>
      </c>
      <c r="AK36" s="19">
        <v>209871.77</v>
      </c>
      <c r="AL36" s="19">
        <v>116806.77</v>
      </c>
      <c r="AM36" s="17">
        <v>51874</v>
      </c>
      <c r="AN36" s="17">
        <v>4173</v>
      </c>
      <c r="AO36" s="17">
        <v>5127</v>
      </c>
      <c r="AP36" s="17">
        <v>6133</v>
      </c>
      <c r="AQ36" s="17">
        <v>7791</v>
      </c>
      <c r="AR36" s="19">
        <v>209871.77</v>
      </c>
      <c r="AS36" s="19">
        <v>116806.77</v>
      </c>
      <c r="AT36" s="17">
        <v>51874</v>
      </c>
      <c r="AU36" s="17">
        <v>4173</v>
      </c>
    </row>
    <row r="37" spans="1:47" ht="14.25" customHeight="1">
      <c r="A37" s="20" t="s">
        <v>73</v>
      </c>
      <c r="B37" s="20" t="s">
        <v>67</v>
      </c>
      <c r="C37" s="20" t="s">
        <v>19</v>
      </c>
      <c r="D37" s="21">
        <v>427809</v>
      </c>
      <c r="E37" s="21">
        <v>64900</v>
      </c>
      <c r="F37" s="22">
        <v>0.17924499229584001</v>
      </c>
      <c r="G37" s="23">
        <v>6.8459365177195703</v>
      </c>
      <c r="H37" s="23">
        <v>3.6441645608628699</v>
      </c>
      <c r="I37" s="23">
        <v>1.88696456086287</v>
      </c>
      <c r="J37" s="23">
        <v>2.0232357473035401</v>
      </c>
      <c r="K37" s="23">
        <v>0.209784283513097</v>
      </c>
      <c r="L37" s="23">
        <v>0.26208012326656399</v>
      </c>
      <c r="M37" s="21">
        <v>4421</v>
      </c>
      <c r="N37" s="21">
        <v>4936</v>
      </c>
      <c r="O37" s="21">
        <v>6170</v>
      </c>
      <c r="P37" s="23">
        <v>163650.63</v>
      </c>
      <c r="Q37" s="23">
        <v>92270.63</v>
      </c>
      <c r="R37" s="21">
        <v>40061</v>
      </c>
      <c r="S37" s="21">
        <v>2827</v>
      </c>
      <c r="T37" s="21">
        <v>7999</v>
      </c>
      <c r="U37" s="21">
        <v>9069</v>
      </c>
      <c r="V37" s="21">
        <v>11301</v>
      </c>
      <c r="W37" s="23">
        <v>293696.89</v>
      </c>
      <c r="X37" s="23">
        <v>159106.89000000001</v>
      </c>
      <c r="Y37" s="21">
        <v>78440</v>
      </c>
      <c r="Z37" s="21">
        <v>5549</v>
      </c>
      <c r="AA37" s="21">
        <v>11633</v>
      </c>
      <c r="AB37" s="21">
        <v>13615</v>
      </c>
      <c r="AC37" s="21">
        <v>17009</v>
      </c>
      <c r="AD37" s="23">
        <v>444301.28</v>
      </c>
      <c r="AE37" s="23">
        <v>236506.28</v>
      </c>
      <c r="AF37" s="21">
        <v>122464</v>
      </c>
      <c r="AG37" s="21">
        <v>8844</v>
      </c>
      <c r="AH37" s="21">
        <v>14117</v>
      </c>
      <c r="AI37" s="21">
        <v>17321</v>
      </c>
      <c r="AJ37" s="21">
        <v>21674</v>
      </c>
      <c r="AK37" s="23">
        <v>559679.52</v>
      </c>
      <c r="AL37" s="23">
        <v>295223.52</v>
      </c>
      <c r="AM37" s="21">
        <v>155143</v>
      </c>
      <c r="AN37" s="21">
        <v>11307</v>
      </c>
      <c r="AO37" s="21">
        <v>14117</v>
      </c>
      <c r="AP37" s="21">
        <v>17321</v>
      </c>
      <c r="AQ37" s="21">
        <v>21674</v>
      </c>
      <c r="AR37" s="23">
        <v>559679.52</v>
      </c>
      <c r="AS37" s="23">
        <v>295223.52</v>
      </c>
      <c r="AT37" s="21">
        <v>155143</v>
      </c>
      <c r="AU37" s="21">
        <v>11307</v>
      </c>
    </row>
  </sheetData>
  <phoneticPr fontId="7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25"/>
  <sheetViews>
    <sheetView tabSelected="1" zoomScale="72" workbookViewId="0">
      <selection activeCell="Q13" sqref="Q13"/>
    </sheetView>
  </sheetViews>
  <sheetFormatPr defaultColWidth="8.7265625" defaultRowHeight="14"/>
  <cols>
    <col min="1" max="1" width="5.90625" customWidth="1"/>
    <col min="3" max="3" width="15.7265625" bestFit="1" customWidth="1"/>
    <col min="4" max="4" width="13.54296875" bestFit="1" customWidth="1"/>
    <col min="5" max="5" width="17.1796875" customWidth="1"/>
    <col min="6" max="6" width="12.90625" bestFit="1" customWidth="1"/>
    <col min="7" max="7" width="13.54296875" bestFit="1" customWidth="1"/>
    <col min="8" max="9" width="14.08984375" bestFit="1" customWidth="1"/>
    <col min="10" max="11" width="14"/>
    <col min="12" max="14" width="14" style="2"/>
    <col min="15" max="15" width="15.90625" style="2" customWidth="1"/>
    <col min="16" max="16" width="12.81640625"/>
    <col min="17" max="17" width="14"/>
    <col min="18" max="18" width="12.81640625"/>
    <col min="19" max="19" width="13.54296875" bestFit="1" customWidth="1"/>
    <col min="20" max="21" width="12.81640625"/>
  </cols>
  <sheetData>
    <row r="4" spans="1:21" ht="16.5">
      <c r="B4" s="32" t="s">
        <v>104</v>
      </c>
      <c r="C4" s="32"/>
      <c r="D4" s="32"/>
      <c r="E4" s="32"/>
      <c r="F4" s="32"/>
      <c r="G4" s="32"/>
      <c r="H4" s="32"/>
      <c r="I4" s="32"/>
      <c r="J4" s="33"/>
      <c r="K4" s="33"/>
      <c r="L4" s="34"/>
    </row>
    <row r="5" spans="1:21" s="1" customFormat="1" ht="66">
      <c r="B5" s="35" t="s">
        <v>96</v>
      </c>
      <c r="C5" s="35" t="s">
        <v>97</v>
      </c>
      <c r="D5" s="35" t="s">
        <v>98</v>
      </c>
      <c r="E5" s="35" t="s">
        <v>99</v>
      </c>
      <c r="F5" s="35" t="s">
        <v>100</v>
      </c>
      <c r="G5" s="35" t="s">
        <v>101</v>
      </c>
      <c r="H5" s="35" t="s">
        <v>102</v>
      </c>
      <c r="I5" s="35" t="s">
        <v>103</v>
      </c>
      <c r="J5" s="36"/>
      <c r="K5" s="36"/>
      <c r="L5" s="36"/>
    </row>
    <row r="6" spans="1:21" s="1" customFormat="1" ht="16.5">
      <c r="B6" s="37" t="s">
        <v>19</v>
      </c>
      <c r="C6" s="38">
        <v>386347</v>
      </c>
      <c r="D6" s="38">
        <v>54569</v>
      </c>
      <c r="E6" s="38">
        <v>14356</v>
      </c>
      <c r="F6" s="38">
        <v>17357</v>
      </c>
      <c r="G6" s="38">
        <v>281268.40999999997</v>
      </c>
      <c r="H6" s="38">
        <v>21622</v>
      </c>
      <c r="I6" s="38">
        <v>120949</v>
      </c>
      <c r="J6" s="36"/>
      <c r="K6" s="36"/>
      <c r="L6" s="36"/>
    </row>
    <row r="7" spans="1:21" s="1" customFormat="1" ht="16.5">
      <c r="B7" s="37" t="s">
        <v>20</v>
      </c>
      <c r="C7" s="38">
        <v>1545057</v>
      </c>
      <c r="D7" s="38">
        <v>219494</v>
      </c>
      <c r="E7" s="38">
        <v>58632</v>
      </c>
      <c r="F7" s="38">
        <v>71132</v>
      </c>
      <c r="G7" s="38">
        <v>994363.62</v>
      </c>
      <c r="H7" s="38">
        <v>88387</v>
      </c>
      <c r="I7" s="38">
        <v>623963</v>
      </c>
      <c r="J7" s="36"/>
      <c r="K7" s="36"/>
      <c r="L7" s="36"/>
    </row>
    <row r="8" spans="1:21" ht="82.5">
      <c r="B8" s="53" t="s">
        <v>107</v>
      </c>
      <c r="C8" s="39" t="s">
        <v>84</v>
      </c>
      <c r="D8" s="39" t="s">
        <v>85</v>
      </c>
      <c r="E8" s="40" t="s">
        <v>92</v>
      </c>
      <c r="F8" s="41" t="s">
        <v>86</v>
      </c>
      <c r="G8" s="40" t="s">
        <v>89</v>
      </c>
      <c r="H8" s="39" t="s">
        <v>105</v>
      </c>
      <c r="I8" s="42" t="s">
        <v>87</v>
      </c>
      <c r="J8" s="40" t="s">
        <v>91</v>
      </c>
      <c r="K8" s="39" t="s">
        <v>106</v>
      </c>
      <c r="L8" s="43" t="s">
        <v>110</v>
      </c>
      <c r="P8" s="2"/>
    </row>
    <row r="9" spans="1:21" s="29" customFormat="1" ht="16.5">
      <c r="A9" s="28"/>
      <c r="B9" s="44" t="s">
        <v>108</v>
      </c>
      <c r="C9" s="45">
        <f>E6/D6</f>
        <v>0.26307977056570581</v>
      </c>
      <c r="D9" s="45"/>
      <c r="E9" s="46">
        <f>H6/D6</f>
        <v>0.39623229306016239</v>
      </c>
      <c r="F9" s="47"/>
      <c r="G9" s="46">
        <f>G6/H6</f>
        <v>13.008436314864488</v>
      </c>
      <c r="H9" s="48">
        <f>D7*E9</f>
        <v>86970.610932947282</v>
      </c>
      <c r="I9" s="47"/>
      <c r="J9" s="49">
        <f>I6/D6</f>
        <v>2.2164415693892137</v>
      </c>
      <c r="K9" s="49">
        <f>G6/D6</f>
        <v>5.1543625501658443</v>
      </c>
      <c r="L9" s="50"/>
      <c r="M9" s="30"/>
      <c r="N9" s="30"/>
      <c r="O9" s="30"/>
      <c r="P9" s="30"/>
    </row>
    <row r="10" spans="1:21" s="29" customFormat="1" ht="16.5">
      <c r="B10" s="44" t="s">
        <v>109</v>
      </c>
      <c r="C10" s="45">
        <f>E7/D7</f>
        <v>0.26712347490136407</v>
      </c>
      <c r="D10" s="45">
        <f>C10-C9</f>
        <v>4.0437043356582603E-3</v>
      </c>
      <c r="E10" s="46">
        <f>H7/D7</f>
        <v>0.40268526702324436</v>
      </c>
      <c r="F10" s="47">
        <f>(E10-E9)*D7</f>
        <v>1416.3890670527153</v>
      </c>
      <c r="G10" s="46">
        <f>G7/H7</f>
        <v>11.250111668005475</v>
      </c>
      <c r="H10" s="51">
        <f>H7</f>
        <v>88387</v>
      </c>
      <c r="I10" s="47">
        <f>(H10*G10-H9*G9)/F10</f>
        <v>-96.716387306739591</v>
      </c>
      <c r="J10" s="49">
        <f>I7/D7</f>
        <v>2.8427337421524053</v>
      </c>
      <c r="K10" s="49">
        <f>G7/D7</f>
        <v>4.5302542210721022</v>
      </c>
      <c r="L10" s="52">
        <f>(K10-K9)/(J10-J9)</f>
        <v>-0.99651305929656697</v>
      </c>
      <c r="M10" s="30"/>
      <c r="N10" s="30"/>
      <c r="O10" s="31"/>
      <c r="P10" s="31"/>
    </row>
    <row r="11" spans="1:21" s="29" customFormat="1">
      <c r="L11" s="30"/>
      <c r="M11" s="30"/>
      <c r="N11" s="30"/>
      <c r="O11" s="30"/>
    </row>
    <row r="15" spans="1:21" s="1" customFormat="1" ht="70">
      <c r="A15" s="1" t="s">
        <v>8</v>
      </c>
      <c r="B15" s="1" t="s">
        <v>9</v>
      </c>
      <c r="C15" s="1" t="s">
        <v>10</v>
      </c>
      <c r="D15" s="1" t="s">
        <v>11</v>
      </c>
      <c r="E15" s="1" t="s">
        <v>12</v>
      </c>
      <c r="F15" s="1" t="s">
        <v>14</v>
      </c>
      <c r="G15" s="3" t="s">
        <v>15</v>
      </c>
      <c r="H15" s="1" t="s">
        <v>16</v>
      </c>
      <c r="I15" s="1" t="s">
        <v>13</v>
      </c>
      <c r="J15" s="6" t="s">
        <v>84</v>
      </c>
      <c r="K15" s="6" t="s">
        <v>85</v>
      </c>
      <c r="L15" s="7" t="s">
        <v>86</v>
      </c>
      <c r="M15" s="8" t="s">
        <v>87</v>
      </c>
      <c r="N15" s="9" t="s">
        <v>88</v>
      </c>
      <c r="O15" s="9"/>
      <c r="P15" s="13"/>
      <c r="Q15" s="14" t="s">
        <v>90</v>
      </c>
      <c r="R15" s="1" t="s">
        <v>91</v>
      </c>
      <c r="S15" s="1" t="s">
        <v>93</v>
      </c>
      <c r="T15" s="1" t="s">
        <v>94</v>
      </c>
      <c r="U15" s="1" t="s">
        <v>95</v>
      </c>
    </row>
    <row r="16" spans="1:21" s="1" customFormat="1">
      <c r="B16" s="1" t="s">
        <v>19</v>
      </c>
      <c r="C16" s="1">
        <v>386347</v>
      </c>
      <c r="D16" s="1">
        <v>54569</v>
      </c>
      <c r="E16" s="1">
        <v>14356</v>
      </c>
      <c r="F16" s="1">
        <v>17357</v>
      </c>
      <c r="G16" s="4">
        <v>281268.40999999997</v>
      </c>
      <c r="H16" s="1">
        <v>21622</v>
      </c>
      <c r="I16" s="1">
        <v>120949</v>
      </c>
      <c r="J16" s="10">
        <v>0.26307977056570597</v>
      </c>
      <c r="K16" s="10"/>
      <c r="L16" s="11"/>
      <c r="M16" s="11"/>
      <c r="N16" s="12"/>
      <c r="O16" s="12"/>
      <c r="R16" s="1">
        <v>2.2164415693892101</v>
      </c>
      <c r="S16" s="1">
        <f>F16/D16</f>
        <v>0.31807436456596239</v>
      </c>
      <c r="T16" s="1">
        <f>F16/E16</f>
        <v>1.2090415157425467</v>
      </c>
      <c r="U16" s="1">
        <f>H16/E16</f>
        <v>1.5061298411813875</v>
      </c>
    </row>
    <row r="17" spans="2:21" s="1" customFormat="1">
      <c r="B17" s="1" t="s">
        <v>20</v>
      </c>
      <c r="C17" s="1">
        <v>1545057</v>
      </c>
      <c r="D17" s="1">
        <v>219494</v>
      </c>
      <c r="E17" s="1">
        <v>58632</v>
      </c>
      <c r="F17" s="1">
        <v>71132</v>
      </c>
      <c r="G17" s="4">
        <v>994363.62</v>
      </c>
      <c r="H17" s="1">
        <v>88387</v>
      </c>
      <c r="I17" s="1">
        <v>623963</v>
      </c>
      <c r="J17" s="10">
        <v>0.26712347490136401</v>
      </c>
      <c r="K17" s="10">
        <v>4.0437043356582603E-3</v>
      </c>
      <c r="L17" s="5">
        <v>1416.3890670527301</v>
      </c>
      <c r="M17" s="11">
        <f>N17/L17</f>
        <v>-33.791901697971696</v>
      </c>
      <c r="N17" s="12">
        <v>-47862.480119927699</v>
      </c>
      <c r="O17" s="12"/>
      <c r="Q17" s="1">
        <v>-0.99651305929656697</v>
      </c>
      <c r="R17" s="1">
        <v>2.8427337421524101</v>
      </c>
      <c r="S17" s="1">
        <f>F17/D17</f>
        <v>0.32407263979881001</v>
      </c>
      <c r="T17" s="1">
        <f>F17/E17</f>
        <v>1.2131941601855643</v>
      </c>
      <c r="U17" s="1">
        <f>H17/E17</f>
        <v>1.507487378905717</v>
      </c>
    </row>
    <row r="20" spans="2:21" ht="70">
      <c r="B20" s="1" t="s">
        <v>9</v>
      </c>
      <c r="C20" s="1" t="s">
        <v>10</v>
      </c>
      <c r="D20" s="1" t="s">
        <v>11</v>
      </c>
      <c r="E20" s="1" t="s">
        <v>12</v>
      </c>
      <c r="F20" s="1" t="s">
        <v>14</v>
      </c>
      <c r="G20" s="3" t="s">
        <v>15</v>
      </c>
      <c r="H20" s="1" t="s">
        <v>16</v>
      </c>
      <c r="I20" s="1" t="s">
        <v>13</v>
      </c>
      <c r="J20" s="6" t="s">
        <v>84</v>
      </c>
      <c r="K20" s="6" t="s">
        <v>85</v>
      </c>
      <c r="L20" s="7" t="s">
        <v>86</v>
      </c>
      <c r="M20" s="8" t="s">
        <v>87</v>
      </c>
      <c r="N20" s="9" t="s">
        <v>88</v>
      </c>
      <c r="O20" s="9"/>
    </row>
    <row r="21" spans="2:21">
      <c r="B21" s="1" t="s">
        <v>19</v>
      </c>
      <c r="C21" s="1">
        <v>1545057</v>
      </c>
      <c r="D21" s="1">
        <v>219494</v>
      </c>
      <c r="E21">
        <f>D21*J16</f>
        <v>57744.431160549066</v>
      </c>
      <c r="F21">
        <f>E21*T16</f>
        <v>69815.414576041381</v>
      </c>
      <c r="G21" t="e">
        <f>D21*#REF!</f>
        <v>#REF!</v>
      </c>
      <c r="H21">
        <f>E21*U16</f>
        <v>86970.610932947326</v>
      </c>
      <c r="I21">
        <f>D21*R16</f>
        <v>486495.6258315153</v>
      </c>
      <c r="J21" s="10">
        <v>0.26307977056570597</v>
      </c>
    </row>
    <row r="22" spans="2:21">
      <c r="B22" s="1" t="s">
        <v>20</v>
      </c>
      <c r="C22" s="1">
        <v>1545057</v>
      </c>
      <c r="D22" s="1">
        <v>219494</v>
      </c>
      <c r="E22" s="1">
        <v>58632</v>
      </c>
      <c r="F22" s="1">
        <v>71132</v>
      </c>
      <c r="G22" s="4">
        <v>994363.62</v>
      </c>
      <c r="H22" s="1">
        <v>88387</v>
      </c>
      <c r="I22" s="1">
        <v>623963</v>
      </c>
      <c r="J22" s="10">
        <v>0.26712347490136401</v>
      </c>
      <c r="K22" s="10">
        <v>4.0437043356582603E-3</v>
      </c>
      <c r="L22" s="5">
        <v>1416.3890670527301</v>
      </c>
      <c r="M22" s="11"/>
      <c r="N22" s="12"/>
      <c r="O22" s="12"/>
      <c r="P22" s="1"/>
      <c r="Q22" s="1">
        <v>-0.99651305929656697</v>
      </c>
      <c r="R22" s="1">
        <v>2.8427337421524101</v>
      </c>
    </row>
    <row r="25" spans="2:21">
      <c r="H25" s="5"/>
    </row>
  </sheetData>
  <mergeCells count="1">
    <mergeCell ref="B4:I4"/>
  </mergeCells>
  <phoneticPr fontId="7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ab实验效果明细_过滤条件</vt:lpstr>
      <vt:lpstr>Sheet1</vt:lpstr>
      <vt:lpstr>ab实验效果明细</vt:lpstr>
      <vt:lpstr>实验和对照样本不均衡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出行事业群-刘亚利-Tina</cp:lastModifiedBy>
  <dcterms:created xsi:type="dcterms:W3CDTF">2024-03-01T07:36:00Z</dcterms:created>
  <dcterms:modified xsi:type="dcterms:W3CDTF">2024-03-02T06:50:36Z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98969B6BC6B043FB82E37DF7FDF795B7</vt:lpwstr>
  </property>
  <property fmtid="{D5CDD505-2E9C-101B-9397-08002B2CF9AE}" pid="3" name="KSOProductBuildVer">
    <vt:lpwstr>2052-11.8.2.11830</vt:lpwstr>
  </property>
</Properties>
</file>