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m\"/>
    </mc:Choice>
  </mc:AlternateContent>
  <bookViews>
    <workbookView xWindow="0" yWindow="0" windowWidth="19200" windowHeight="6390" activeTab="1"/>
  </bookViews>
  <sheets>
    <sheet name="Sheet2" sheetId="2" r:id="rId1"/>
    <sheet name="Sheet3" sheetId="3" r:id="rId2"/>
  </sheets>
  <calcPr calcId="162913"/>
</workbook>
</file>

<file path=xl/calcChain.xml><?xml version="1.0" encoding="utf-8"?>
<calcChain xmlns="http://schemas.openxmlformats.org/spreadsheetml/2006/main">
  <c r="U25" i="2" l="1"/>
  <c r="V25" i="2" s="1"/>
  <c r="E19" i="3"/>
  <c r="E20" i="3"/>
  <c r="E21" i="3"/>
  <c r="E22" i="3"/>
  <c r="E23" i="3"/>
  <c r="E24" i="3"/>
  <c r="E18" i="3"/>
  <c r="E17" i="3"/>
  <c r="E16" i="3"/>
  <c r="E15" i="3"/>
  <c r="E14" i="3"/>
  <c r="E13" i="3"/>
  <c r="E12" i="3"/>
  <c r="E11" i="3"/>
  <c r="E10" i="3"/>
  <c r="E3" i="3"/>
  <c r="E4" i="3"/>
  <c r="E5" i="3"/>
  <c r="E6" i="3"/>
  <c r="E7" i="3"/>
  <c r="E8" i="3"/>
  <c r="E9" i="3"/>
  <c r="E2" i="3"/>
  <c r="U24" i="2"/>
  <c r="V24" i="2" s="1"/>
  <c r="U23" i="2"/>
  <c r="V23" i="2" s="1"/>
  <c r="U22" i="2"/>
  <c r="V22" i="2" s="1"/>
  <c r="U21" i="2"/>
  <c r="V21" i="2" s="1"/>
  <c r="U20" i="2"/>
  <c r="V20" i="2" s="1"/>
  <c r="U19" i="2"/>
  <c r="V19" i="2" s="1"/>
  <c r="U18" i="2"/>
  <c r="V18" i="2" s="1"/>
  <c r="U17" i="2"/>
  <c r="V17" i="2" s="1"/>
  <c r="U16" i="2"/>
  <c r="V16" i="2" s="1"/>
  <c r="U15" i="2"/>
  <c r="V15" i="2" s="1"/>
  <c r="U14" i="2"/>
  <c r="V14" i="2" s="1"/>
  <c r="U13" i="2"/>
  <c r="V13" i="2" s="1"/>
  <c r="U12" i="2"/>
  <c r="V12" i="2" s="1"/>
  <c r="U11" i="2"/>
  <c r="V11" i="2" s="1"/>
  <c r="W3" i="2"/>
  <c r="W4" i="2"/>
  <c r="W5" i="2"/>
  <c r="W6" i="2"/>
  <c r="W7" i="2"/>
  <c r="W8" i="2"/>
  <c r="W9" i="2"/>
  <c r="W10" i="2"/>
  <c r="W2" i="2"/>
  <c r="V3" i="2"/>
  <c r="V4" i="2"/>
  <c r="V5" i="2"/>
  <c r="V6" i="2"/>
  <c r="V7" i="2"/>
  <c r="V8" i="2"/>
  <c r="V9" i="2"/>
  <c r="V10" i="2"/>
  <c r="V2" i="2"/>
  <c r="U3" i="2"/>
  <c r="U4" i="2"/>
  <c r="U5" i="2"/>
  <c r="U6" i="2"/>
  <c r="U7" i="2"/>
  <c r="U8" i="2"/>
  <c r="U9" i="2"/>
  <c r="U10" i="2"/>
  <c r="U2" i="2"/>
  <c r="C6" i="2"/>
  <c r="D6" i="2"/>
  <c r="E6" i="2"/>
  <c r="F6" i="2"/>
  <c r="G6" i="2"/>
  <c r="H6" i="2"/>
  <c r="I6" i="2"/>
  <c r="J6" i="2"/>
  <c r="B6" i="2"/>
  <c r="B7" i="2" s="1"/>
  <c r="F7" i="2" l="1"/>
  <c r="C7" i="2"/>
  <c r="J7" i="2"/>
  <c r="I7" i="2"/>
  <c r="H7" i="2"/>
  <c r="D7" i="2"/>
  <c r="G7" i="2"/>
  <c r="E7" i="2"/>
</calcChain>
</file>

<file path=xl/sharedStrings.xml><?xml version="1.0" encoding="utf-8"?>
<sst xmlns="http://schemas.openxmlformats.org/spreadsheetml/2006/main" count="43" uniqueCount="20">
  <si>
    <t>第3月</t>
  </si>
  <si>
    <t>第4月</t>
  </si>
  <si>
    <t>第5月</t>
  </si>
  <si>
    <t>第6月</t>
  </si>
  <si>
    <t>第7月</t>
  </si>
  <si>
    <t>第8月</t>
  </si>
  <si>
    <t>第1月</t>
    <phoneticPr fontId="2" type="noConversion"/>
  </si>
  <si>
    <t>第2月</t>
    <phoneticPr fontId="2" type="noConversion"/>
  </si>
  <si>
    <t>时间</t>
    <phoneticPr fontId="2" type="noConversion"/>
  </si>
  <si>
    <t>留存率</t>
    <phoneticPr fontId="2" type="noConversion"/>
  </si>
  <si>
    <t>首月</t>
    <phoneticPr fontId="2" type="noConversion"/>
  </si>
  <si>
    <t>arpu</t>
    <phoneticPr fontId="2" type="noConversion"/>
  </si>
  <si>
    <t>当日LTV</t>
    <phoneticPr fontId="2" type="noConversion"/>
  </si>
  <si>
    <t>LTV</t>
    <phoneticPr fontId="2" type="noConversion"/>
  </si>
  <si>
    <t>LTV</t>
    <phoneticPr fontId="2" type="noConversion"/>
  </si>
  <si>
    <t>预测LTV</t>
    <phoneticPr fontId="2" type="noConversion"/>
  </si>
  <si>
    <t>X</t>
    <phoneticPr fontId="2" type="noConversion"/>
  </si>
  <si>
    <t>差值</t>
    <phoneticPr fontId="2" type="noConversion"/>
  </si>
  <si>
    <t>预测LTV绝对值</t>
    <phoneticPr fontId="2" type="noConversion"/>
  </si>
  <si>
    <t>LT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</si>
</sst>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78" formatCode="_ * #,##0_ ;_ * \-#,##0_ ;_ * &quot;-&quot;??_ ;_ @_ "/>
    <numFmt numFmtId="184" formatCode="yyyy&quot;年&quot;m&quot;月&quot;;@"/>
    <numFmt numFmtId="186" formatCode="_ * #,##0.000_ ;_ * \-#,##0.000_ ;_ * &quot;-&quot;??_ ;_ @_ "/>
  </numFmts>
  <fonts count="4" x14ac:knownFonts="1">
    <font>
      <sz val="11"/>
      <color indexed="8"/>
      <name val="等线"/>
      <family val="2"/>
      <scheme val="minor"/>
    </font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rgb="FF00B050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0" fontId="0" fillId="0" borderId="1" xfId="2" applyNumberFormat="1" applyFont="1" applyBorder="1" applyAlignment="1">
      <alignment horizontal="center" vertical="center"/>
    </xf>
    <xf numFmtId="43" fontId="0" fillId="0" borderId="0" xfId="1" applyFont="1">
      <alignment vertical="center"/>
    </xf>
    <xf numFmtId="178" fontId="0" fillId="0" borderId="0" xfId="1" applyNumberFormat="1" applyFont="1">
      <alignment vertical="center"/>
    </xf>
    <xf numFmtId="0" fontId="0" fillId="0" borderId="0" xfId="0" applyAlignment="1">
      <alignment vertical="center" wrapText="1"/>
    </xf>
    <xf numFmtId="184" fontId="0" fillId="0" borderId="0" xfId="0" applyNumberFormat="1" applyAlignment="1">
      <alignment vertical="center" wrapText="1"/>
    </xf>
    <xf numFmtId="43" fontId="0" fillId="0" borderId="0" xfId="1" applyFont="1" applyAlignment="1">
      <alignment vertical="center" wrapText="1"/>
    </xf>
    <xf numFmtId="43" fontId="0" fillId="0" borderId="0" xfId="0" applyNumberFormat="1">
      <alignment vertical="center"/>
    </xf>
    <xf numFmtId="43" fontId="3" fillId="0" borderId="0" xfId="0" applyNumberFormat="1" applyFont="1">
      <alignment vertical="center"/>
    </xf>
    <xf numFmtId="0" fontId="0" fillId="0" borderId="0" xfId="0" applyBorder="1" applyAlignment="1">
      <alignment horizontal="center" vertical="center"/>
    </xf>
    <xf numFmtId="10" fontId="0" fillId="0" borderId="1" xfId="2" applyNumberFormat="1" applyFont="1" applyBorder="1" applyAlignment="1">
      <alignment vertical="center"/>
    </xf>
    <xf numFmtId="43" fontId="0" fillId="0" borderId="1" xfId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3" fontId="0" fillId="0" borderId="1" xfId="0" applyNumberFormat="1" applyBorder="1">
      <alignment vertical="center"/>
    </xf>
    <xf numFmtId="178" fontId="0" fillId="0" borderId="1" xfId="1" applyNumberFormat="1" applyFont="1" applyBorder="1" applyAlignment="1">
      <alignment horizontal="center" vertical="center"/>
    </xf>
    <xf numFmtId="43" fontId="0" fillId="0" borderId="1" xfId="0" applyNumberFormat="1" applyBorder="1" applyAlignment="1">
      <alignment horizontal="center" vertical="center"/>
    </xf>
    <xf numFmtId="178" fontId="0" fillId="0" borderId="1" xfId="1" applyNumberFormat="1" applyFont="1" applyFill="1" applyBorder="1" applyAlignment="1">
      <alignment horizontal="center" vertical="center"/>
    </xf>
    <xf numFmtId="43" fontId="0" fillId="0" borderId="1" xfId="1" applyFont="1" applyFill="1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178" fontId="0" fillId="0" borderId="2" xfId="1" applyNumberFormat="1" applyFont="1" applyFill="1" applyBorder="1" applyAlignment="1">
      <alignment horizontal="center" vertical="center"/>
    </xf>
    <xf numFmtId="186" fontId="0" fillId="0" borderId="0" xfId="1" applyNumberFormat="1" applyFont="1" applyAlignment="1">
      <alignment horizontal="center" vertical="center"/>
    </xf>
  </cellXfs>
  <cellStyles count="3">
    <cellStyle name="百分比" xfId="2" builtinId="5"/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  <a:r>
              <a:rPr lang="zh-CN"/>
              <a:t>利用历史</a:t>
            </a:r>
            <a:r>
              <a:rPr lang="en-US"/>
              <a:t>N</a:t>
            </a:r>
            <a:r>
              <a:rPr lang="zh-CN"/>
              <a:t>日</a:t>
            </a:r>
            <a:r>
              <a:rPr lang="en-US"/>
              <a:t>-LTV</a:t>
            </a:r>
            <a:r>
              <a:rPr lang="zh-CN"/>
              <a:t>计算和预估用户</a:t>
            </a:r>
            <a:r>
              <a:rPr lang="en-US"/>
              <a:t>N</a:t>
            </a:r>
            <a:r>
              <a:rPr lang="zh-CN"/>
              <a:t>月生命周期</a:t>
            </a:r>
            <a:r>
              <a:rPr lang="en-US"/>
              <a:t>LTV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Sheet2!$A$7</c:f>
              <c:strCache>
                <c:ptCount val="1"/>
                <c:pt idx="0">
                  <c:v>LTV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wer"/>
            <c:forward val="5"/>
            <c:dispRSqr val="1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微软雅黑" panose="020B0503020204020204" pitchFamily="34" charset="-122"/>
                      <a:ea typeface="微软雅黑" panose="020B0503020204020204" pitchFamily="34" charset="-122"/>
                      <a:cs typeface="+mn-cs"/>
                    </a:defRPr>
                  </a:pPr>
                  <a:endParaRPr lang="zh-CN"/>
                </a:p>
              </c:txPr>
            </c:trendlineLbl>
          </c:trendline>
          <c:val>
            <c:numRef>
              <c:f>Sheet2!$B$7:$J$7</c:f>
              <c:numCache>
                <c:formatCode>_(* #,##0.00_);_(* \(#,##0.00\);_(* "-"??_);_(@_)</c:formatCode>
                <c:ptCount val="9"/>
                <c:pt idx="0">
                  <c:v>5.3497734299477502</c:v>
                </c:pt>
                <c:pt idx="1">
                  <c:v>6.4799917746850424</c:v>
                </c:pt>
                <c:pt idx="2">
                  <c:v>7.1439726620874673</c:v>
                </c:pt>
                <c:pt idx="3">
                  <c:v>7.6498689429180731</c:v>
                </c:pt>
                <c:pt idx="4">
                  <c:v>7.9804877972226853</c:v>
                </c:pt>
                <c:pt idx="5">
                  <c:v>8.1260307305487718</c:v>
                </c:pt>
                <c:pt idx="6">
                  <c:v>8.3113127907861344</c:v>
                </c:pt>
                <c:pt idx="7">
                  <c:v>8.5398457116404263</c:v>
                </c:pt>
                <c:pt idx="8">
                  <c:v>8.6512637996416828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EB-43D7-B384-4AB0621A5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816784"/>
        <c:axId val="192817200"/>
      </c:lineChart>
      <c:catAx>
        <c:axId val="19281678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  <a:endParaRPr lang="zh-CN"/>
          </a:p>
        </c:txPr>
        <c:crossAx val="192817200"/>
        <c:crosses val="autoZero"/>
        <c:auto val="1"/>
        <c:lblAlgn val="ctr"/>
        <c:lblOffset val="100"/>
        <c:noMultiLvlLbl val="0"/>
      </c:catAx>
      <c:valAx>
        <c:axId val="192817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  <a:endParaRPr lang="zh-CN"/>
          </a:p>
        </c:txPr>
        <c:crossAx val="192816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微软雅黑" panose="020B0503020204020204" pitchFamily="34" charset="-122"/>
          <a:ea typeface="微软雅黑" panose="020B0503020204020204" pitchFamily="34" charset="-122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  <a:r>
              <a:rPr lang="zh-CN"/>
              <a:t>留存率预估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Sheet3!$D$1</c:f>
              <c:strCache>
                <c:ptCount val="1"/>
                <c:pt idx="0">
                  <c:v>留存率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wer"/>
            <c:forward val="12"/>
            <c:dispRSqr val="1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微软雅黑" panose="020B0503020204020204" pitchFamily="34" charset="-122"/>
                      <a:ea typeface="微软雅黑" panose="020B0503020204020204" pitchFamily="34" charset="-122"/>
                      <a:cs typeface="+mn-cs"/>
                    </a:defRPr>
                  </a:pPr>
                  <a:endParaRPr lang="zh-CN"/>
                </a:p>
              </c:txPr>
            </c:trendlineLbl>
          </c:trendline>
          <c:val>
            <c:numRef>
              <c:f>Sheet3!$D$2:$D$9</c:f>
              <c:numCache>
                <c:formatCode>0.00%</c:formatCode>
                <c:ptCount val="8"/>
                <c:pt idx="0">
                  <c:v>0.22912994084694638</c:v>
                </c:pt>
                <c:pt idx="1">
                  <c:v>0.12974497590786227</c:v>
                </c:pt>
                <c:pt idx="2">
                  <c:v>0.11074548517256239</c:v>
                </c:pt>
                <c:pt idx="3">
                  <c:v>9.3548007991538368E-2</c:v>
                </c:pt>
                <c:pt idx="4">
                  <c:v>6.7967250362361425E-2</c:v>
                </c:pt>
                <c:pt idx="5">
                  <c:v>6.961256708583069E-2</c:v>
                </c:pt>
                <c:pt idx="6">
                  <c:v>7.0631096486073575E-2</c:v>
                </c:pt>
                <c:pt idx="7">
                  <c:v>5.3707838758961103E-2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3C-4DF4-943A-8B590B340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250864"/>
        <c:axId val="201243376"/>
      </c:lineChart>
      <c:catAx>
        <c:axId val="2012508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  <a:endParaRPr lang="zh-CN"/>
          </a:p>
        </c:txPr>
        <c:crossAx val="201243376"/>
        <c:crosses val="autoZero"/>
        <c:auto val="1"/>
        <c:lblAlgn val="ctr"/>
        <c:lblOffset val="100"/>
        <c:noMultiLvlLbl val="0"/>
      </c:catAx>
      <c:valAx>
        <c:axId val="201243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  <a:endParaRPr lang="zh-CN"/>
          </a:p>
        </c:txPr>
        <c:crossAx val="201250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微软雅黑" panose="020B0503020204020204" pitchFamily="34" charset="-122"/>
          <a:ea typeface="微软雅黑" panose="020B0503020204020204" pitchFamily="34" charset="-122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424089</xdr:colOff>
      <xdr:row>3</xdr:row>
      <xdr:rowOff>136979</xdr:rowOff>
    </xdr:from>
    <xdr:to>
      <xdr:col>12</xdr:col>
      <xdr:colOff>85273</xdr:colOff>
      <xdr:row>18</xdr:row>
      <xdr:rowOff>105230</xdr:rowOff>
    </xdr:to>
    <xdr:graphicFrame macro="">
      <xdr:nvGraphicFramePr>
        <xdr:cNvPr id="4" name="图表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409575</xdr:colOff>
      <xdr:row>3</xdr:row>
      <xdr:rowOff>19049</xdr:rowOff>
    </xdr:from>
    <xdr:to>
      <xdr:col>14</xdr:col>
      <xdr:colOff>444500</xdr:colOff>
      <xdr:row>21</xdr:row>
      <xdr:rowOff>81642</xdr:rowOff>
    </xdr:to>
    <xdr:graphicFrame macro="">
      <xdr:nvGraphicFramePr>
        <xdr:cNvPr id="2" name="图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topLeftCell="M1" zoomScale="70" zoomScaleNormal="70" workbookViewId="0">
      <selection activeCell="U2" sqref="U2"/>
    </sheetView>
  </sheetViews>
  <sheetFormatPr defaultRowHeight="14" x14ac:dyDescent="0.3"/>
  <cols>
    <col min="1" max="1" width="8.6640625" style="1"/>
    <col min="2" max="4" width="11" bestFit="1" customWidth="1"/>
    <col min="7" max="7" width="10.9140625" bestFit="1" customWidth="1"/>
    <col min="16" max="16" width="8.6640625" style="5"/>
    <col min="21" max="21" width="8.6640625" style="4"/>
    <col min="22" max="22" width="14.6640625" style="4" customWidth="1"/>
  </cols>
  <sheetData>
    <row r="1" spans="1:26" x14ac:dyDescent="0.3">
      <c r="P1" s="16" t="s">
        <v>16</v>
      </c>
      <c r="Q1" s="2" t="s">
        <v>8</v>
      </c>
      <c r="R1" s="3" t="s">
        <v>9</v>
      </c>
      <c r="S1" s="2" t="s">
        <v>11</v>
      </c>
      <c r="T1" s="2" t="s">
        <v>14</v>
      </c>
      <c r="U1" s="19" t="s">
        <v>15</v>
      </c>
      <c r="V1" s="19" t="s">
        <v>18</v>
      </c>
      <c r="W1" s="14" t="s">
        <v>17</v>
      </c>
    </row>
    <row r="2" spans="1:26" x14ac:dyDescent="0.3">
      <c r="A2" s="2" t="s">
        <v>8</v>
      </c>
      <c r="B2" s="2" t="s">
        <v>10</v>
      </c>
      <c r="C2" s="2" t="s">
        <v>6</v>
      </c>
      <c r="D2" s="2" t="s">
        <v>7</v>
      </c>
      <c r="E2" s="2" t="s">
        <v>0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5</v>
      </c>
      <c r="P2" s="16">
        <v>1</v>
      </c>
      <c r="Q2" s="2" t="s">
        <v>10</v>
      </c>
      <c r="R2" s="3">
        <v>1</v>
      </c>
      <c r="S2" s="13">
        <v>5.3497734299477502</v>
      </c>
      <c r="T2" s="17">
        <v>5.3497734299477502</v>
      </c>
      <c r="U2" s="20">
        <f>5.5205*P2^0.2158</f>
        <v>5.5205000000000002</v>
      </c>
      <c r="V2" s="20">
        <f>ABS(U2)</f>
        <v>5.5205000000000002</v>
      </c>
      <c r="W2" s="15">
        <f>V2-T2</f>
        <v>0.17072657005225</v>
      </c>
    </row>
    <row r="3" spans="1:26" x14ac:dyDescent="0.3">
      <c r="A3" s="3" t="s">
        <v>9</v>
      </c>
      <c r="B3" s="12">
        <v>1</v>
      </c>
      <c r="C3" s="12">
        <v>0.22912994084694638</v>
      </c>
      <c r="D3" s="12">
        <v>0.12974497590786227</v>
      </c>
      <c r="E3" s="12">
        <v>0.11074548517256239</v>
      </c>
      <c r="F3" s="12">
        <v>9.3548007991538368E-2</v>
      </c>
      <c r="G3" s="12">
        <v>6.7967250362361425E-2</v>
      </c>
      <c r="H3" s="12">
        <v>6.961256708583069E-2</v>
      </c>
      <c r="I3" s="12">
        <v>7.0631096486073575E-2</v>
      </c>
      <c r="J3" s="12">
        <v>5.3707838758961103E-2</v>
      </c>
      <c r="P3" s="18">
        <v>2</v>
      </c>
      <c r="Q3" s="2" t="s">
        <v>6</v>
      </c>
      <c r="R3" s="3">
        <v>0.22912994084694638</v>
      </c>
      <c r="S3" s="13">
        <v>4.9326523655511796</v>
      </c>
      <c r="T3" s="17">
        <v>6.4799917746850424</v>
      </c>
      <c r="U3" s="20">
        <f t="shared" ref="U3:U27" si="0">5.5205*P3^0.2158</f>
        <v>6.411220109158779</v>
      </c>
      <c r="V3" s="20">
        <f t="shared" ref="V3:V27" si="1">ABS(U3)</f>
        <v>6.411220109158779</v>
      </c>
      <c r="W3" s="15">
        <f t="shared" ref="W3:W10" si="2">V3-T3</f>
        <v>-6.8771665526263348E-2</v>
      </c>
    </row>
    <row r="4" spans="1:26" s="1" customFormat="1" x14ac:dyDescent="0.3">
      <c r="A4" s="2" t="s">
        <v>11</v>
      </c>
      <c r="B4" s="13">
        <v>5.3497734299477502</v>
      </c>
      <c r="C4" s="13">
        <v>4.9326523655511796</v>
      </c>
      <c r="D4" s="13">
        <v>5.1175845750971298</v>
      </c>
      <c r="E4" s="13">
        <v>4.5680984650735299</v>
      </c>
      <c r="F4" s="13">
        <v>3.5342158684396301</v>
      </c>
      <c r="G4" s="13">
        <v>2.1413685642737801</v>
      </c>
      <c r="H4" s="13">
        <v>2.6616179806860698</v>
      </c>
      <c r="I4" s="13">
        <v>3.2355850641417199</v>
      </c>
      <c r="J4" s="13">
        <v>2.07452190547636</v>
      </c>
      <c r="P4" s="16">
        <v>3</v>
      </c>
      <c r="Q4" s="2" t="s">
        <v>7</v>
      </c>
      <c r="R4" s="3">
        <v>0.12974497590786227</v>
      </c>
      <c r="S4" s="13">
        <v>5.1175845750971298</v>
      </c>
      <c r="T4" s="17">
        <v>7.1439726620874673</v>
      </c>
      <c r="U4" s="20">
        <f t="shared" si="0"/>
        <v>6.9974721876809394</v>
      </c>
      <c r="V4" s="20">
        <f t="shared" si="1"/>
        <v>6.9974721876809394</v>
      </c>
      <c r="W4" s="15">
        <f t="shared" si="2"/>
        <v>-0.14650047440652791</v>
      </c>
    </row>
    <row r="5" spans="1:26" x14ac:dyDescent="0.3">
      <c r="A5" s="11"/>
      <c r="B5" s="8"/>
      <c r="C5" s="8"/>
      <c r="D5" s="8"/>
      <c r="E5" s="8"/>
      <c r="F5" s="8"/>
      <c r="G5" s="8"/>
      <c r="H5" s="8"/>
      <c r="I5" s="8"/>
      <c r="J5" s="8"/>
      <c r="P5" s="16">
        <v>4</v>
      </c>
      <c r="Q5" s="2" t="s">
        <v>0</v>
      </c>
      <c r="R5" s="3">
        <v>0.11074548517256239</v>
      </c>
      <c r="S5" s="13">
        <v>4.5680984650735299</v>
      </c>
      <c r="T5" s="17">
        <v>7.6498689429180731</v>
      </c>
      <c r="U5" s="20">
        <f t="shared" si="0"/>
        <v>7.4456558804604471</v>
      </c>
      <c r="V5" s="20">
        <f t="shared" si="1"/>
        <v>7.4456558804604471</v>
      </c>
      <c r="W5" s="15">
        <f t="shared" si="2"/>
        <v>-0.20421306245762594</v>
      </c>
    </row>
    <row r="6" spans="1:26" x14ac:dyDescent="0.3">
      <c r="A6" s="1" t="s">
        <v>12</v>
      </c>
      <c r="B6" s="10">
        <f>B3*B4</f>
        <v>5.3497734299477502</v>
      </c>
      <c r="C6" s="10">
        <f t="shared" ref="C6:J6" si="3">C3*C4</f>
        <v>1.130218344737292</v>
      </c>
      <c r="D6" s="10">
        <f t="shared" si="3"/>
        <v>0.66398088740242467</v>
      </c>
      <c r="E6" s="10">
        <f t="shared" si="3"/>
        <v>0.50589628083060556</v>
      </c>
      <c r="F6" s="10">
        <f t="shared" si="3"/>
        <v>0.33061885430461224</v>
      </c>
      <c r="G6" s="10">
        <f t="shared" si="3"/>
        <v>0.14554293332608645</v>
      </c>
      <c r="H6" s="10">
        <f t="shared" si="3"/>
        <v>0.18528206023736224</v>
      </c>
      <c r="I6" s="10">
        <f t="shared" si="3"/>
        <v>0.22853292085429236</v>
      </c>
      <c r="J6" s="10">
        <f t="shared" si="3"/>
        <v>0.11141808800125709</v>
      </c>
      <c r="P6" s="18">
        <v>5</v>
      </c>
      <c r="Q6" s="2" t="s">
        <v>1</v>
      </c>
      <c r="R6" s="3">
        <v>9.3548007991538368E-2</v>
      </c>
      <c r="S6" s="13">
        <v>3.5342158684396301</v>
      </c>
      <c r="T6" s="17">
        <v>7.9804877972226853</v>
      </c>
      <c r="U6" s="20">
        <f t="shared" si="0"/>
        <v>7.8129697198843564</v>
      </c>
      <c r="V6" s="20">
        <f t="shared" si="1"/>
        <v>7.8129697198843564</v>
      </c>
      <c r="W6" s="15">
        <f t="shared" si="2"/>
        <v>-0.16751807733832891</v>
      </c>
    </row>
    <row r="7" spans="1:26" x14ac:dyDescent="0.3">
      <c r="A7" s="1" t="s">
        <v>13</v>
      </c>
      <c r="B7" s="10">
        <f>B3*B6</f>
        <v>5.3497734299477502</v>
      </c>
      <c r="C7" s="10">
        <f>SUM($B$6:C6)</f>
        <v>6.4799917746850424</v>
      </c>
      <c r="D7" s="10">
        <f>SUM($B$6:D6)</f>
        <v>7.1439726620874673</v>
      </c>
      <c r="E7" s="10">
        <f>SUM($B$6:E6)</f>
        <v>7.6498689429180731</v>
      </c>
      <c r="F7" s="10">
        <f>SUM($B$6:F6)</f>
        <v>7.9804877972226853</v>
      </c>
      <c r="G7" s="10">
        <f>SUM($B$6:G6)</f>
        <v>8.1260307305487718</v>
      </c>
      <c r="H7" s="10">
        <f>SUM($B$6:H6)</f>
        <v>8.3113127907861344</v>
      </c>
      <c r="I7" s="10">
        <f>SUM($B$6:I6)</f>
        <v>8.5398457116404263</v>
      </c>
      <c r="J7" s="10">
        <f>SUM($B$6:J6)</f>
        <v>8.6512637996416828</v>
      </c>
      <c r="P7" s="16">
        <v>6</v>
      </c>
      <c r="Q7" s="2" t="s">
        <v>2</v>
      </c>
      <c r="R7" s="3">
        <v>6.7967250362361425E-2</v>
      </c>
      <c r="S7" s="13">
        <v>2.1413685642737801</v>
      </c>
      <c r="T7" s="17">
        <v>8.1260307305487718</v>
      </c>
      <c r="U7" s="20">
        <f t="shared" si="0"/>
        <v>8.1264983974167766</v>
      </c>
      <c r="V7" s="20">
        <f t="shared" si="1"/>
        <v>8.1264983974167766</v>
      </c>
      <c r="W7" s="15">
        <f t="shared" si="2"/>
        <v>4.6766686800481239E-4</v>
      </c>
    </row>
    <row r="8" spans="1:26" x14ac:dyDescent="0.3">
      <c r="P8" s="16">
        <v>7</v>
      </c>
      <c r="Q8" s="2" t="s">
        <v>3</v>
      </c>
      <c r="R8" s="3">
        <v>6.961256708583069E-2</v>
      </c>
      <c r="S8" s="13">
        <v>2.6616179806860698</v>
      </c>
      <c r="T8" s="17">
        <v>8.3113127907861344</v>
      </c>
      <c r="U8" s="20">
        <f t="shared" si="0"/>
        <v>8.4013788909595881</v>
      </c>
      <c r="V8" s="20">
        <f t="shared" si="1"/>
        <v>8.4013788909595881</v>
      </c>
      <c r="W8" s="15">
        <f t="shared" si="2"/>
        <v>9.0066100173453734E-2</v>
      </c>
    </row>
    <row r="9" spans="1:26" x14ac:dyDescent="0.3">
      <c r="P9" s="18">
        <v>8</v>
      </c>
      <c r="Q9" s="2" t="s">
        <v>4</v>
      </c>
      <c r="R9" s="3">
        <v>7.0631096486073575E-2</v>
      </c>
      <c r="S9" s="13">
        <v>3.2355850641417199</v>
      </c>
      <c r="T9" s="17">
        <v>8.5398457116404263</v>
      </c>
      <c r="U9" s="20">
        <f t="shared" si="0"/>
        <v>8.6469955088641122</v>
      </c>
      <c r="V9" s="20">
        <f t="shared" si="1"/>
        <v>8.6469955088641122</v>
      </c>
      <c r="W9" s="15">
        <f t="shared" si="2"/>
        <v>0.10714979722368589</v>
      </c>
    </row>
    <row r="10" spans="1:26" x14ac:dyDescent="0.3">
      <c r="P10" s="16">
        <v>9</v>
      </c>
      <c r="Q10" s="2" t="s">
        <v>5</v>
      </c>
      <c r="R10" s="3">
        <v>5.3707838758961103E-2</v>
      </c>
      <c r="S10" s="13">
        <v>2.07452190547636</v>
      </c>
      <c r="T10" s="17">
        <v>8.6512637996416828</v>
      </c>
      <c r="U10" s="20">
        <f t="shared" si="0"/>
        <v>8.8695982279446195</v>
      </c>
      <c r="V10" s="20">
        <f t="shared" si="1"/>
        <v>8.8695982279446195</v>
      </c>
      <c r="W10" s="15">
        <f t="shared" si="2"/>
        <v>0.2183344283029367</v>
      </c>
    </row>
    <row r="11" spans="1:26" x14ac:dyDescent="0.3">
      <c r="P11" s="5">
        <v>10</v>
      </c>
      <c r="U11" s="4">
        <f t="shared" si="0"/>
        <v>9.0735746001940427</v>
      </c>
      <c r="V11" s="4">
        <f t="shared" si="1"/>
        <v>9.0735746001940427</v>
      </c>
    </row>
    <row r="12" spans="1:26" x14ac:dyDescent="0.3">
      <c r="G12" s="7">
        <v>45170</v>
      </c>
      <c r="H12" s="6">
        <v>25527</v>
      </c>
      <c r="I12" s="6">
        <v>29999</v>
      </c>
      <c r="J12" s="6">
        <v>160487.853125002</v>
      </c>
      <c r="K12" s="6">
        <v>5.3497734299477502</v>
      </c>
      <c r="L12" s="6"/>
      <c r="M12" s="6"/>
      <c r="N12" s="6"/>
      <c r="O12" s="6"/>
      <c r="P12" s="5">
        <v>11</v>
      </c>
      <c r="U12" s="4">
        <f t="shared" si="0"/>
        <v>9.2621317779724883</v>
      </c>
      <c r="V12" s="4">
        <f t="shared" si="1"/>
        <v>9.2621317779724883</v>
      </c>
    </row>
    <row r="13" spans="1:26" x14ac:dyDescent="0.3">
      <c r="G13" s="7">
        <v>45200</v>
      </c>
      <c r="H13" s="6">
        <v>5856</v>
      </c>
      <c r="I13" s="6">
        <v>9353</v>
      </c>
      <c r="J13" s="6">
        <v>46135.097575000204</v>
      </c>
      <c r="K13" s="6">
        <v>4.9326523655511796</v>
      </c>
      <c r="L13" s="6"/>
      <c r="M13" s="6"/>
      <c r="N13" s="6"/>
      <c r="O13" s="6"/>
      <c r="P13" s="5">
        <v>12</v>
      </c>
      <c r="U13" s="4">
        <f t="shared" si="0"/>
        <v>9.4376904161878503</v>
      </c>
      <c r="V13" s="4">
        <f t="shared" si="1"/>
        <v>9.4376904161878503</v>
      </c>
    </row>
    <row r="14" spans="1:26" x14ac:dyDescent="0.3">
      <c r="G14" s="7">
        <v>45231</v>
      </c>
      <c r="H14" s="6">
        <v>3313</v>
      </c>
      <c r="I14" s="6">
        <v>5919</v>
      </c>
      <c r="J14" s="6">
        <v>30290.983099999899</v>
      </c>
      <c r="K14" s="6">
        <v>5.1175845750971298</v>
      </c>
      <c r="L14" s="6"/>
      <c r="M14" s="6"/>
      <c r="N14" s="6"/>
      <c r="O14" s="6"/>
      <c r="P14" s="5">
        <v>13</v>
      </c>
      <c r="Q14" s="9"/>
      <c r="R14" s="9"/>
      <c r="S14" s="9"/>
      <c r="T14" s="9"/>
      <c r="U14" s="4">
        <f t="shared" si="0"/>
        <v>9.6021257594514537</v>
      </c>
      <c r="V14" s="4">
        <f t="shared" si="1"/>
        <v>9.6021257594514537</v>
      </c>
      <c r="W14" s="9"/>
      <c r="X14" s="9"/>
      <c r="Y14" s="9"/>
      <c r="Z14" s="9"/>
    </row>
    <row r="15" spans="1:26" x14ac:dyDescent="0.3">
      <c r="G15" s="7">
        <v>45261</v>
      </c>
      <c r="H15" s="6">
        <v>2833</v>
      </c>
      <c r="I15" s="6">
        <v>5440</v>
      </c>
      <c r="J15" s="6">
        <v>24850.45565</v>
      </c>
      <c r="K15" s="6">
        <v>4.5680984650735299</v>
      </c>
      <c r="L15" s="6"/>
      <c r="M15" s="6"/>
      <c r="N15" s="6"/>
      <c r="O15" s="6"/>
      <c r="P15" s="5">
        <v>14</v>
      </c>
      <c r="U15" s="4">
        <f t="shared" si="0"/>
        <v>9.7569222516768743</v>
      </c>
      <c r="V15" s="4">
        <f t="shared" si="1"/>
        <v>9.7569222516768743</v>
      </c>
    </row>
    <row r="16" spans="1:26" x14ac:dyDescent="0.3">
      <c r="G16" s="7">
        <v>45292</v>
      </c>
      <c r="H16" s="6">
        <v>2396</v>
      </c>
      <c r="I16" s="6">
        <v>4249</v>
      </c>
      <c r="J16" s="6">
        <v>15016.8832249999</v>
      </c>
      <c r="K16" s="6">
        <v>3.5342158684396301</v>
      </c>
      <c r="L16" s="6"/>
      <c r="M16" s="6"/>
      <c r="N16" s="6"/>
      <c r="O16" s="6"/>
      <c r="P16" s="5">
        <v>15</v>
      </c>
      <c r="U16" s="4">
        <f t="shared" si="0"/>
        <v>9.9032765724271581</v>
      </c>
      <c r="V16" s="4">
        <f t="shared" si="1"/>
        <v>9.9032765724271581</v>
      </c>
    </row>
    <row r="17" spans="7:22" x14ac:dyDescent="0.3">
      <c r="G17" s="7">
        <v>45323</v>
      </c>
      <c r="H17" s="6">
        <v>1745</v>
      </c>
      <c r="I17" s="6">
        <v>2995</v>
      </c>
      <c r="J17" s="6">
        <v>6413.3988499999996</v>
      </c>
      <c r="K17" s="6">
        <v>2.1413685642737801</v>
      </c>
      <c r="L17" s="6"/>
      <c r="M17" s="6"/>
      <c r="N17" s="6"/>
      <c r="O17" s="6"/>
      <c r="P17" s="5">
        <v>16</v>
      </c>
      <c r="U17" s="4">
        <f t="shared" si="0"/>
        <v>10.042168551804229</v>
      </c>
      <c r="V17" s="4">
        <f t="shared" si="1"/>
        <v>10.042168551804229</v>
      </c>
    </row>
    <row r="18" spans="7:22" x14ac:dyDescent="0.3">
      <c r="G18" s="7">
        <v>45352</v>
      </c>
      <c r="H18" s="6">
        <v>1779</v>
      </c>
      <c r="I18" s="6">
        <v>3469</v>
      </c>
      <c r="J18" s="6">
        <v>9233.1527749999805</v>
      </c>
      <c r="K18" s="6">
        <v>2.6616179806860698</v>
      </c>
      <c r="L18" s="6"/>
      <c r="M18" s="6"/>
      <c r="N18" s="6"/>
      <c r="O18" s="6"/>
      <c r="P18" s="5">
        <v>17</v>
      </c>
      <c r="U18" s="4">
        <f t="shared" si="0"/>
        <v>10.174411334424045</v>
      </c>
      <c r="V18" s="4">
        <f t="shared" si="1"/>
        <v>10.174411334424045</v>
      </c>
    </row>
    <row r="19" spans="7:22" x14ac:dyDescent="0.3">
      <c r="G19" s="7">
        <v>45383</v>
      </c>
      <c r="H19" s="6">
        <v>1807</v>
      </c>
      <c r="I19" s="6">
        <v>3274</v>
      </c>
      <c r="J19" s="6">
        <v>10593.3054999999</v>
      </c>
      <c r="K19" s="6">
        <v>3.2355850641417199</v>
      </c>
      <c r="L19" s="6"/>
      <c r="M19" s="6"/>
      <c r="N19" s="6"/>
      <c r="O19" s="6"/>
      <c r="P19" s="5">
        <v>18</v>
      </c>
      <c r="U19" s="4">
        <f t="shared" si="0"/>
        <v>10.300687712916876</v>
      </c>
      <c r="V19" s="4">
        <f t="shared" si="1"/>
        <v>10.300687712916876</v>
      </c>
    </row>
    <row r="20" spans="7:22" x14ac:dyDescent="0.3">
      <c r="G20" s="7">
        <v>45413</v>
      </c>
      <c r="H20" s="6">
        <v>1373</v>
      </c>
      <c r="I20" s="6">
        <v>2666</v>
      </c>
      <c r="J20" s="6">
        <v>5530.6753999999901</v>
      </c>
      <c r="K20" s="6">
        <v>2.07452190547636</v>
      </c>
      <c r="L20" s="6"/>
      <c r="M20" s="6"/>
      <c r="N20" s="6"/>
      <c r="O20" s="6"/>
      <c r="P20" s="5">
        <v>19</v>
      </c>
      <c r="U20" s="4">
        <f t="shared" si="0"/>
        <v>10.421576991216451</v>
      </c>
      <c r="V20" s="4">
        <f t="shared" si="1"/>
        <v>10.421576991216451</v>
      </c>
    </row>
    <row r="21" spans="7:22" x14ac:dyDescent="0.3">
      <c r="P21" s="5">
        <v>20</v>
      </c>
      <c r="U21" s="4">
        <f t="shared" si="0"/>
        <v>10.5375752085348</v>
      </c>
      <c r="V21" s="4">
        <f t="shared" si="1"/>
        <v>10.5375752085348</v>
      </c>
    </row>
    <row r="22" spans="7:22" x14ac:dyDescent="0.3">
      <c r="P22" s="5">
        <v>21</v>
      </c>
      <c r="U22" s="4">
        <f t="shared" si="0"/>
        <v>10.649110610933693</v>
      </c>
      <c r="V22" s="4">
        <f t="shared" si="1"/>
        <v>10.649110610933693</v>
      </c>
    </row>
    <row r="23" spans="7:22" x14ac:dyDescent="0.3">
      <c r="P23" s="5">
        <v>22</v>
      </c>
      <c r="U23" s="4">
        <f t="shared" si="0"/>
        <v>10.75655565775125</v>
      </c>
      <c r="V23" s="4">
        <f t="shared" si="1"/>
        <v>10.75655565775125</v>
      </c>
    </row>
    <row r="24" spans="7:22" x14ac:dyDescent="0.3">
      <c r="P24" s="5">
        <v>23</v>
      </c>
      <c r="U24" s="4">
        <f t="shared" si="0"/>
        <v>10.860236459404334</v>
      </c>
      <c r="V24" s="4">
        <f t="shared" si="1"/>
        <v>10.860236459404334</v>
      </c>
    </row>
    <row r="25" spans="7:22" x14ac:dyDescent="0.3">
      <c r="P25" s="5">
        <v>24</v>
      </c>
      <c r="U25" s="4">
        <f t="shared" si="0"/>
        <v>10.96044028263357</v>
      </c>
      <c r="V25" s="4">
        <f t="shared" si="1"/>
        <v>10.96044028263357</v>
      </c>
    </row>
  </sheetData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4"/>
  <sheetViews>
    <sheetView tabSelected="1" zoomScale="70" zoomScaleNormal="70" workbookViewId="0">
      <selection activeCell="E1" sqref="E1:E1048576"/>
    </sheetView>
  </sheetViews>
  <sheetFormatPr defaultRowHeight="14" x14ac:dyDescent="0.3"/>
  <cols>
    <col min="5" max="5" width="8.6640625" style="22"/>
  </cols>
  <sheetData>
    <row r="1" spans="2:5" x14ac:dyDescent="0.3">
      <c r="B1" s="16" t="s">
        <v>16</v>
      </c>
      <c r="C1" s="2" t="s">
        <v>8</v>
      </c>
      <c r="D1" s="3" t="s">
        <v>9</v>
      </c>
      <c r="E1" s="22" t="s">
        <v>19</v>
      </c>
    </row>
    <row r="2" spans="2:5" x14ac:dyDescent="0.3">
      <c r="B2" s="18">
        <v>1</v>
      </c>
      <c r="C2" s="2" t="s">
        <v>6</v>
      </c>
      <c r="D2" s="3">
        <v>0.22912994084694638</v>
      </c>
      <c r="E2" s="22">
        <f>0.22*B2^(-0.651)</f>
        <v>0.22</v>
      </c>
    </row>
    <row r="3" spans="2:5" x14ac:dyDescent="0.3">
      <c r="B3" s="16">
        <v>2</v>
      </c>
      <c r="C3" s="2" t="s">
        <v>7</v>
      </c>
      <c r="D3" s="3">
        <v>0.12974497590786227</v>
      </c>
      <c r="E3" s="22">
        <f t="shared" ref="E3:E24" si="0">0.22*B3^(-0.651)</f>
        <v>0.14010452228591494</v>
      </c>
    </row>
    <row r="4" spans="2:5" x14ac:dyDescent="0.3">
      <c r="B4" s="16">
        <v>3</v>
      </c>
      <c r="C4" s="2" t="s">
        <v>0</v>
      </c>
      <c r="D4" s="3">
        <v>0.11074548517256239</v>
      </c>
      <c r="E4" s="22">
        <f t="shared" si="0"/>
        <v>0.10760110814601322</v>
      </c>
    </row>
    <row r="5" spans="2:5" x14ac:dyDescent="0.3">
      <c r="B5" s="18">
        <v>4</v>
      </c>
      <c r="C5" s="2" t="s">
        <v>1</v>
      </c>
      <c r="D5" s="3">
        <v>9.3548007991538368E-2</v>
      </c>
      <c r="E5" s="22">
        <f t="shared" si="0"/>
        <v>8.9223987113474706E-2</v>
      </c>
    </row>
    <row r="6" spans="2:5" x14ac:dyDescent="0.3">
      <c r="B6" s="18">
        <v>5</v>
      </c>
      <c r="C6" s="2" t="s">
        <v>2</v>
      </c>
      <c r="D6" s="3">
        <v>6.7967250362361425E-2</v>
      </c>
      <c r="E6" s="22">
        <f t="shared" si="0"/>
        <v>7.7160175718229321E-2</v>
      </c>
    </row>
    <row r="7" spans="2:5" x14ac:dyDescent="0.3">
      <c r="B7" s="16">
        <v>6</v>
      </c>
      <c r="C7" s="2" t="s">
        <v>3</v>
      </c>
      <c r="D7" s="3">
        <v>6.961256708583069E-2</v>
      </c>
      <c r="E7" s="22">
        <f t="shared" si="0"/>
        <v>6.8524553882873887E-2</v>
      </c>
    </row>
    <row r="8" spans="2:5" x14ac:dyDescent="0.3">
      <c r="B8" s="16">
        <v>7</v>
      </c>
      <c r="C8" s="2" t="s">
        <v>4</v>
      </c>
      <c r="D8" s="3">
        <v>7.0631096486073575E-2</v>
      </c>
      <c r="E8" s="22">
        <f t="shared" si="0"/>
        <v>6.1981753250438316E-2</v>
      </c>
    </row>
    <row r="9" spans="2:5" x14ac:dyDescent="0.3">
      <c r="B9" s="18">
        <v>8</v>
      </c>
      <c r="C9" s="2" t="s">
        <v>5</v>
      </c>
      <c r="D9" s="3">
        <v>5.3707838758961103E-2</v>
      </c>
      <c r="E9" s="22">
        <f t="shared" si="0"/>
        <v>5.6821291322627282E-2</v>
      </c>
    </row>
    <row r="10" spans="2:5" x14ac:dyDescent="0.3">
      <c r="B10" s="21">
        <v>9</v>
      </c>
      <c r="E10" s="22">
        <f t="shared" si="0"/>
        <v>5.2627265792045616E-2</v>
      </c>
    </row>
    <row r="11" spans="2:5" x14ac:dyDescent="0.3">
      <c r="B11" s="21">
        <v>10</v>
      </c>
      <c r="E11" s="22">
        <f t="shared" si="0"/>
        <v>4.9138588902271685E-2</v>
      </c>
    </row>
    <row r="12" spans="2:5" x14ac:dyDescent="0.3">
      <c r="B12" s="21">
        <v>11</v>
      </c>
      <c r="E12" s="22">
        <f t="shared" si="0"/>
        <v>4.618235153781617E-2</v>
      </c>
    </row>
    <row r="13" spans="2:5" x14ac:dyDescent="0.3">
      <c r="B13" s="21">
        <v>12</v>
      </c>
      <c r="E13" s="22">
        <f t="shared" si="0"/>
        <v>4.3639090393706732E-2</v>
      </c>
    </row>
    <row r="14" spans="2:5" x14ac:dyDescent="0.3">
      <c r="B14" s="21">
        <v>13</v>
      </c>
      <c r="E14" s="22">
        <f t="shared" si="0"/>
        <v>4.1423382440521447E-2</v>
      </c>
    </row>
    <row r="15" spans="2:5" x14ac:dyDescent="0.3">
      <c r="B15" s="21">
        <v>14</v>
      </c>
      <c r="E15" s="22">
        <f t="shared" si="0"/>
        <v>3.947238149816417E-2</v>
      </c>
    </row>
    <row r="16" spans="2:5" x14ac:dyDescent="0.3">
      <c r="B16" s="21">
        <v>15</v>
      </c>
      <c r="E16" s="22">
        <f t="shared" si="0"/>
        <v>3.7738729145557176E-2</v>
      </c>
    </row>
    <row r="17" spans="2:5" x14ac:dyDescent="0.3">
      <c r="B17" s="21">
        <v>16</v>
      </c>
      <c r="E17" s="22">
        <f t="shared" si="0"/>
        <v>3.6185999438297721E-2</v>
      </c>
    </row>
    <row r="18" spans="2:5" x14ac:dyDescent="0.3">
      <c r="B18" s="21">
        <v>17</v>
      </c>
      <c r="E18" s="22">
        <f t="shared" si="0"/>
        <v>3.4785674835412311E-2</v>
      </c>
    </row>
    <row r="19" spans="2:5" x14ac:dyDescent="0.3">
      <c r="B19" s="18">
        <v>18</v>
      </c>
      <c r="E19" s="22">
        <f t="shared" si="0"/>
        <v>3.351508151367466E-2</v>
      </c>
    </row>
    <row r="20" spans="2:5" x14ac:dyDescent="0.3">
      <c r="B20" s="16">
        <v>19</v>
      </c>
      <c r="E20" s="22">
        <f t="shared" si="0"/>
        <v>3.2355944857634988E-2</v>
      </c>
    </row>
    <row r="21" spans="2:5" x14ac:dyDescent="0.3">
      <c r="B21" s="16">
        <v>20</v>
      </c>
      <c r="E21" s="22">
        <f t="shared" si="0"/>
        <v>3.1293356927076084E-2</v>
      </c>
    </row>
    <row r="22" spans="2:5" x14ac:dyDescent="0.3">
      <c r="B22" s="18">
        <v>21</v>
      </c>
      <c r="E22" s="22">
        <f t="shared" si="0"/>
        <v>3.0315024248090548E-2</v>
      </c>
    </row>
    <row r="23" spans="2:5" x14ac:dyDescent="0.3">
      <c r="B23" s="18">
        <v>22</v>
      </c>
      <c r="E23" s="22">
        <f t="shared" si="0"/>
        <v>2.9410710455663285E-2</v>
      </c>
    </row>
    <row r="24" spans="2:5" x14ac:dyDescent="0.3">
      <c r="B24" s="16">
        <v>23</v>
      </c>
      <c r="E24" s="22">
        <f t="shared" si="0"/>
        <v>2.8571816982347561E-2</v>
      </c>
    </row>
  </sheetData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出行事业群-刘亚利-Tina</cp:lastModifiedBy>
  <dcterms:created xsi:type="dcterms:W3CDTF">2024-06-19T06:24:24Z</dcterms:created>
  <dcterms:modified xsi:type="dcterms:W3CDTF">2024-06-20T05:42:03Z</dcterms:modified>
</cp:coreProperties>
</file>